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85" yWindow="2985" windowWidth="21600" windowHeight="11265" tabRatio="548" firstSheet="4" activeTab="4"/>
  </bookViews>
  <sheets>
    <sheet name="Балашиха" sheetId="1" state="hidden" r:id="rId1"/>
    <sheet name="Богородский" sheetId="28" state="hidden" r:id="rId2"/>
    <sheet name="Бронницы" sheetId="2" state="hidden" r:id="rId3"/>
    <sheet name="Власиха" sheetId="29" state="hidden" r:id="rId4"/>
    <sheet name="МО МР &quot;Троицко - Печорский&quot;" sheetId="9" r:id="rId5"/>
    <sheet name="Восход" sheetId="3" state="hidden" r:id="rId6"/>
    <sheet name="Дзержинский" sheetId="31" state="hidden" r:id="rId7"/>
    <sheet name="Дмитровский" sheetId="4" state="hidden" r:id="rId8"/>
    <sheet name="Долгопрудный" sheetId="5" state="hidden" r:id="rId9"/>
    <sheet name="Дубна" sheetId="6" state="hidden" r:id="rId10"/>
    <sheet name="Жуковский" sheetId="32" state="hidden" r:id="rId11"/>
    <sheet name="Зарайск" sheetId="33" state="hidden" r:id="rId12"/>
    <sheet name="Звездный городок" sheetId="8" state="hidden" r:id="rId13"/>
    <sheet name="Кашира" sheetId="35" state="hidden" r:id="rId14"/>
    <sheet name="Королев" sheetId="36" state="hidden" r:id="rId15"/>
    <sheet name="Котельники" sheetId="11" state="hidden" r:id="rId16"/>
    <sheet name="Красногорск" sheetId="12" state="hidden" r:id="rId17"/>
    <sheet name="Краснознаменск" sheetId="13" state="hidden" r:id="rId18"/>
    <sheet name="Ленинский" sheetId="37" state="hidden" r:id="rId19"/>
    <sheet name="Лотошино" sheetId="38" state="hidden" r:id="rId20"/>
    <sheet name="Лосино-Петровск" sheetId="14" state="hidden" r:id="rId21"/>
    <sheet name="Люберцы" sheetId="15" state="hidden" r:id="rId22"/>
    <sheet name="Молодежный" sheetId="40" state="hidden" r:id="rId23"/>
    <sheet name="Мытищи" sheetId="41" state="hidden" r:id="rId24"/>
    <sheet name="Наро-фоминский" sheetId="42" state="hidden" r:id="rId25"/>
    <sheet name="Орехово-Зуево" sheetId="43" state="hidden" r:id="rId26"/>
    <sheet name="Подольск" sheetId="16" state="hidden" r:id="rId27"/>
    <sheet name="Протвино" sheetId="17" state="hidden" r:id="rId28"/>
    <sheet name="Пушкинский" sheetId="18" state="hidden" r:id="rId29"/>
    <sheet name="Пущино" sheetId="19" state="hidden" r:id="rId30"/>
    <sheet name="Раменский" sheetId="20" state="hidden" r:id="rId31"/>
    <sheet name="Реутов" sheetId="21" state="hidden" r:id="rId32"/>
    <sheet name="Сергиево-Посадский" sheetId="44" state="hidden" r:id="rId33"/>
    <sheet name="Серебрянные пруды" sheetId="45" state="hidden" r:id="rId34"/>
    <sheet name="Серпухов" sheetId="46" state="hidden" r:id="rId35"/>
    <sheet name="Ступино" sheetId="48" state="hidden" r:id="rId36"/>
    <sheet name="Фрязино" sheetId="23" state="hidden" r:id="rId37"/>
    <sheet name="Химки" sheetId="24" state="hidden" r:id="rId38"/>
    <sheet name="Черноголовка" sheetId="49" state="hidden" r:id="rId39"/>
    <sheet name="Щелково" sheetId="50" state="hidden" r:id="rId40"/>
  </sheets>
  <definedNames>
    <definedName name="_xlnm.Print_Area" localSheetId="0">Балашиха!$A$1:$AF$12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46" l="1"/>
  <c r="AE4" i="46"/>
  <c r="AD4" i="46"/>
  <c r="AC4" i="46"/>
  <c r="AF4" i="46" s="1"/>
  <c r="AF5" i="46" s="1"/>
  <c r="F1" i="46" s="1"/>
  <c r="AE25" i="48" l="1"/>
  <c r="F1" i="48" s="1"/>
  <c r="A5" i="43"/>
  <c r="A6" i="43" s="1"/>
  <c r="A7" i="43" s="1"/>
  <c r="A8" i="43" s="1"/>
  <c r="A9" i="43" s="1"/>
  <c r="A10" i="43" s="1"/>
  <c r="A11" i="43" s="1"/>
  <c r="A12" i="43" s="1"/>
  <c r="A13" i="43" s="1"/>
  <c r="A14" i="43" s="1"/>
  <c r="F1" i="43"/>
  <c r="AE11" i="28"/>
  <c r="F1" i="28" s="1"/>
  <c r="Z4" i="20" l="1"/>
  <c r="Z3" i="20"/>
  <c r="AD4" i="20"/>
  <c r="AD3" i="20"/>
  <c r="AC4" i="20"/>
  <c r="AC3" i="20"/>
  <c r="Z5" i="16"/>
  <c r="Z4" i="16"/>
  <c r="AF4" i="16" s="1"/>
  <c r="AE5" i="16"/>
  <c r="AE4" i="16"/>
  <c r="AD5" i="16"/>
  <c r="AD4" i="16"/>
  <c r="AC5" i="16"/>
  <c r="AC4" i="16"/>
  <c r="Z4" i="12"/>
  <c r="Z3" i="12"/>
  <c r="AF3" i="12" s="1"/>
  <c r="AE4" i="12"/>
  <c r="AE3" i="12"/>
  <c r="AD4" i="12"/>
  <c r="AD3" i="12"/>
  <c r="AC4" i="12"/>
  <c r="AC3" i="12"/>
  <c r="Z3" i="3"/>
  <c r="AE3" i="3"/>
  <c r="AD3" i="3"/>
  <c r="AC3" i="3"/>
  <c r="AE5" i="1"/>
  <c r="AE4" i="1"/>
  <c r="AD5" i="1"/>
  <c r="AD4" i="1"/>
  <c r="AC5" i="1"/>
  <c r="AC4" i="1"/>
  <c r="Z5" i="1"/>
  <c r="Z4" i="1"/>
  <c r="AF4" i="1" l="1"/>
  <c r="AF3" i="20"/>
  <c r="AF6" i="20" s="1"/>
  <c r="AF5" i="1"/>
  <c r="AF3" i="3"/>
  <c r="AF4" i="12"/>
  <c r="AF4" i="20"/>
  <c r="AF5" i="16"/>
  <c r="AF6" i="16" s="1"/>
  <c r="F1" i="16" s="1"/>
  <c r="AF6" i="12"/>
  <c r="F1" i="12" s="1"/>
  <c r="AF4" i="18"/>
  <c r="F1" i="18" s="1"/>
  <c r="AF4" i="6" l="1"/>
  <c r="F1" i="6" s="1"/>
  <c r="AF4" i="4" l="1"/>
  <c r="F1" i="4" s="1"/>
  <c r="AF5" i="3" l="1"/>
  <c r="F1" i="3" s="1"/>
  <c r="AF5" i="2" l="1"/>
  <c r="F1" i="2" s="1"/>
  <c r="AF6" i="1" l="1"/>
</calcChain>
</file>

<file path=xl/comments1.xml><?xml version="1.0" encoding="utf-8"?>
<comments xmlns="http://schemas.openxmlformats.org/spreadsheetml/2006/main">
  <authors>
    <author>Шматков Владимир Валерьевич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10.xml><?xml version="1.0" encoding="utf-8"?>
<comments xmlns="http://schemas.openxmlformats.org/spreadsheetml/2006/main">
  <authors>
    <author>Шматков Владимир Валерьевич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11.xml><?xml version="1.0" encoding="utf-8"?>
<comments xmlns="http://schemas.openxmlformats.org/spreadsheetml/2006/main">
  <authors>
    <author>Шматков Владимир Валерьевич</author>
  </authors>
  <commentList>
    <comment ref="AB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2.xml><?xml version="1.0" encoding="utf-8"?>
<comments xmlns="http://schemas.openxmlformats.org/spreadsheetml/2006/main">
  <authors>
    <author>Шматков Владимир Валерьевич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3.xml><?xml version="1.0" encoding="utf-8"?>
<comments xmlns="http://schemas.openxmlformats.org/spreadsheetml/2006/main">
  <authors>
    <author>Шматков Владимир Валерьевич</author>
    <author>Порохин Даниил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  <comment ref="W3" authorId="1">
      <text>
        <r>
          <rPr>
            <sz val="9"/>
            <color indexed="81"/>
            <rFont val="Tahoma"/>
            <family val="2"/>
            <charset val="204"/>
          </rPr>
          <t>Заполнено заказчиком</t>
        </r>
      </text>
    </comment>
    <comment ref="AA3" authorId="1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</commentList>
</comments>
</file>

<file path=xl/comments4.xml><?xml version="1.0" encoding="utf-8"?>
<comments xmlns="http://schemas.openxmlformats.org/spreadsheetml/2006/main">
  <authors>
    <author>Шматков Владимир Валерьевич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5.xml><?xml version="1.0" encoding="utf-8"?>
<comments xmlns="http://schemas.openxmlformats.org/spreadsheetml/2006/main">
  <authors>
    <author>Шматков Владимир Валерьевич</author>
    <author>Порохин Даниил</author>
  </authors>
  <commentList>
    <comment ref="AC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  <comment ref="Y3" authorId="1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  <comment ref="AF3" authorId="1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</commentList>
</comments>
</file>

<file path=xl/comments6.xml><?xml version="1.0" encoding="utf-8"?>
<comments xmlns="http://schemas.openxmlformats.org/spreadsheetml/2006/main">
  <authors>
    <author>Порохин Даниил</author>
  </authors>
  <commentList>
    <comment ref="W3" authorId="0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  <comment ref="W4" authorId="0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</commentList>
</comments>
</file>

<file path=xl/comments7.xml><?xml version="1.0" encoding="utf-8"?>
<comments xmlns="http://schemas.openxmlformats.org/spreadsheetml/2006/main">
  <authors>
    <author>Шматков Владимир Валерьевич</author>
  </authors>
  <commentList>
    <comment ref="AB2" authorId="0">
      <text>
        <r>
          <rPr>
            <b/>
            <sz val="9"/>
            <color indexed="81"/>
            <rFont val="Tahoma"/>
            <family val="2"/>
            <charset val="204"/>
          </rPr>
          <t>Шматков Владимир Валерьевич:</t>
        </r>
        <r>
          <rPr>
            <sz val="9"/>
            <color indexed="81"/>
            <rFont val="Tahoma"/>
            <family val="2"/>
            <charset val="204"/>
          </rPr>
          <t xml:space="preserve">
учтены сети</t>
        </r>
      </text>
    </comment>
  </commentList>
</comments>
</file>

<file path=xl/comments8.xml><?xml version="1.0" encoding="utf-8"?>
<comments xmlns="http://schemas.openxmlformats.org/spreadsheetml/2006/main">
  <authors>
    <author>Порохин Даниил</author>
  </authors>
  <commentList>
    <comment ref="W4" authorId="0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  <comment ref="W5" authorId="0">
      <text>
        <r>
          <rPr>
            <sz val="9"/>
            <color indexed="81"/>
            <rFont val="Tahoma"/>
            <family val="2"/>
            <charset val="204"/>
          </rPr>
          <t xml:space="preserve">заполнено заказчиком
</t>
        </r>
      </text>
    </comment>
  </commentList>
</comments>
</file>

<file path=xl/comments9.xml><?xml version="1.0" encoding="utf-8"?>
<comments xmlns="http://schemas.openxmlformats.org/spreadsheetml/2006/main">
  <authors>
    <author>ЛВБ</author>
  </authors>
  <commentList>
    <comment ref="AC2" authorId="0">
      <text>
        <r>
          <rPr>
            <b/>
            <sz val="9"/>
            <color rgb="FF000000"/>
            <rFont val="Arial"/>
            <family val="2"/>
            <charset val="204"/>
          </rPr>
          <t>Шматков Владимир Валерьевич:</t>
        </r>
        <r>
          <rPr>
            <b/>
            <sz val="9"/>
            <color rgb="FF000000"/>
            <rFont val="Arial"/>
            <family val="2"/>
            <charset val="204"/>
          </rPr>
          <t xml:space="preserve">
</t>
        </r>
        <r>
          <rPr>
            <sz val="9"/>
            <color rgb="FF000000"/>
            <rFont val="Arial"/>
            <family val="2"/>
            <charset val="204"/>
          </rPr>
          <t>учтены сети</t>
        </r>
      </text>
    </comment>
  </commentList>
</comments>
</file>

<file path=xl/sharedStrings.xml><?xml version="1.0" encoding="utf-8"?>
<sst xmlns="http://schemas.openxmlformats.org/spreadsheetml/2006/main" count="3677" uniqueCount="797">
  <si>
    <t>№</t>
  </si>
  <si>
    <t>Город</t>
  </si>
  <si>
    <t>Район</t>
  </si>
  <si>
    <t>Наименование организации</t>
  </si>
  <si>
    <t>Адрес очистных сооружений</t>
  </si>
  <si>
    <t>Количество жителей</t>
  </si>
  <si>
    <t>Наличие разрешения на сброс очищенных вод в водный объект (да/нет)</t>
  </si>
  <si>
    <t>Анализы сточных вод, поступающих на очистку (при наличии)</t>
  </si>
  <si>
    <t>Утилизация осадка ТБО/крупные КОС/иловые карты</t>
  </si>
  <si>
    <t>Глубина заложения лотка подводящего коллектора, мм</t>
  </si>
  <si>
    <t>Дополнительная информация</t>
  </si>
  <si>
    <t>Оборудование</t>
  </si>
  <si>
    <t>Инженерные изыскания</t>
  </si>
  <si>
    <t>Экспертиза проектной документации (оценочно)</t>
  </si>
  <si>
    <t>Год постройки/ или новое строительство</t>
  </si>
  <si>
    <t xml:space="preserve">Проектный объем стока, м3/сутки
</t>
  </si>
  <si>
    <t xml:space="preserve">Фактический объем стока, м3/сутки
</t>
  </si>
  <si>
    <t>Фактический объем стока (м3/сутки),
поступающий по центральной канализации</t>
  </si>
  <si>
    <t>Фактический объем стока (м3/сутки),
привозной (септики)</t>
  </si>
  <si>
    <t>Куда идет сброс после очистных</t>
  </si>
  <si>
    <t>Дата заполнения</t>
  </si>
  <si>
    <t>Наличие промышленных предприятий, сбрасывающих стоки на очистные сооружения
(деятельность предприятия, суточный объем стоков)</t>
  </si>
  <si>
    <t>Получены ли предписания/штрафы от контролирующих органов (если есть, указать даты и от кого)</t>
  </si>
  <si>
    <t>Проектные работы (стадия П, стадия Р, сопровождение в экспертизе), млн руб.</t>
  </si>
  <si>
    <t>Стоимость оформления разрешения на сброс, млн руб.</t>
  </si>
  <si>
    <t>Стоимость оборудования , млн руб.</t>
  </si>
  <si>
    <t>СМР ориентировочно, млн руб.</t>
  </si>
  <si>
    <t>ПНР, включая накладные, млн руб.</t>
  </si>
  <si>
    <t>Доставка, млн руб.</t>
  </si>
  <si>
    <t>Ориентировочная общая стоимость, млн руб.</t>
  </si>
  <si>
    <t>ИТОГО:</t>
  </si>
  <si>
    <t>Ориетировочный бюджет канализования, млн. рублей</t>
  </si>
  <si>
    <t xml:space="preserve">Ответственное лицо (ФИО, должность, контактные данные)  </t>
  </si>
  <si>
    <t>Контактный телефон для заполнения опросного листа: +79269996797, Андрей Конюшко.</t>
  </si>
  <si>
    <t>г.о. Балашиха</t>
  </si>
  <si>
    <t>Акатово</t>
  </si>
  <si>
    <t>Сакраменто</t>
  </si>
  <si>
    <t>ООО"БКС"</t>
  </si>
  <si>
    <t>Разуваев Алексей Технический руководитель РЭС ООО"БКС" +79166598965</t>
  </si>
  <si>
    <t>МО го Балашиха мкр.Салтыковка севернее квартала Акатово</t>
  </si>
  <si>
    <t>МО го Балашиха ш.Новское</t>
  </si>
  <si>
    <t>р Пехорка</t>
  </si>
  <si>
    <t>р.Пехорка</t>
  </si>
  <si>
    <t>МО го Балашиха мкр. Новое павлино ш.Косинское 14</t>
  </si>
  <si>
    <t>р. Безымянный</t>
  </si>
  <si>
    <t>да</t>
  </si>
  <si>
    <t>нет</t>
  </si>
  <si>
    <t>Новое Павлино</t>
  </si>
  <si>
    <t>Утилизация осадка (вывоз осадка специализированной организацией на утилизацию)</t>
  </si>
  <si>
    <t>да; предприятия тяжелой, легкой, пищевой промышленнсоти, объем стоков 2 тыс. м3/сут</t>
  </si>
  <si>
    <t>-</t>
  </si>
  <si>
    <t>Производительность КОС Альта Групп</t>
  </si>
  <si>
    <t>г.о. Бронницы</t>
  </si>
  <si>
    <t>_</t>
  </si>
  <si>
    <t>АО "Бронницкий ТВК"</t>
  </si>
  <si>
    <t xml:space="preserve">
начальник ПТО АО "Бронницкий ТВК"
Белокиз Александр Владимирович
тел. 8 (496) 466-90-54, 
моб. 8 (906)053-71-43</t>
  </si>
  <si>
    <t>г. Бронницы, ул. Строительная,
 д.12</t>
  </si>
  <si>
    <t xml:space="preserve"> Предприятия города -  873,536м3/сутки</t>
  </si>
  <si>
    <t>р.Москва</t>
  </si>
  <si>
    <t>приложены к таблице</t>
  </si>
  <si>
    <t>иловые карты</t>
  </si>
  <si>
    <t>…</t>
  </si>
  <si>
    <t>ЗАТО восход</t>
  </si>
  <si>
    <t xml:space="preserve">Истринский </t>
  </si>
  <si>
    <t>ТЭК-9</t>
  </si>
  <si>
    <t>Рязанцев С.И. Начальник ВКУ +79969770790</t>
  </si>
  <si>
    <t>ЗАТО Восход строение 25</t>
  </si>
  <si>
    <t>1963/реконструкция 2003</t>
  </si>
  <si>
    <t>ручей Безимянный,приток р.Молодильня</t>
  </si>
  <si>
    <t>только до 2021 года включительно</t>
  </si>
  <si>
    <t>нет (договор на утилизацию есть, но пока не требуется)</t>
  </si>
  <si>
    <t>1)компрессор эф109
2)блоки емкостей
3)УДВ -160-96</t>
  </si>
  <si>
    <t>Разрешение -0,06;
НДС (проект нормативов допусимых сбросов)-0,2</t>
  </si>
  <si>
    <t>Дмитров</t>
  </si>
  <si>
    <t>МУП "Некрасовский водоканал"</t>
  </si>
  <si>
    <t>г. Дмитров. Ул. Луговая, дом 75</t>
  </si>
  <si>
    <t>Пищевые, косметические. 1000</t>
  </si>
  <si>
    <t>р. Яхрома старица</t>
  </si>
  <si>
    <t>10.06.2021; 30.12.2021; 12.05.2022 - Роспотребнадзор</t>
  </si>
  <si>
    <t>За 2022 год во вложении</t>
  </si>
  <si>
    <t>23.03.2023г.</t>
  </si>
  <si>
    <t>Долгопрудный</t>
  </si>
  <si>
    <t>МУП "Инженерные сети г.Долгопрудного"</t>
  </si>
  <si>
    <t>Пузанов А.В.,                      начальник ПТО,                    тел. 8(906)053-26-54</t>
  </si>
  <si>
    <t>г.Долгопрудный, проезд Строителей</t>
  </si>
  <si>
    <t>1 очередь - 1936г;          2 очередь -1960г.</t>
  </si>
  <si>
    <t>р.Бусинка</t>
  </si>
  <si>
    <t>песколовка;                           первичные отстойники;                           аэротенки;                                            вторичные отстойники;                    сооружение обеззараживания.</t>
  </si>
  <si>
    <t xml:space="preserve">Дубна </t>
  </si>
  <si>
    <t>АО "ПТО ГХ"</t>
  </si>
  <si>
    <t>Степаненко Алексей Александрович, заместитель главы Администрации г.о. Дубна, тел.: 84962180505 доб. 522</t>
  </si>
  <si>
    <t>МО, г. Дубна, Коммунальный пр., д. 23</t>
  </si>
  <si>
    <t>1982 г.</t>
  </si>
  <si>
    <t xml:space="preserve">АО «ДМЗ» им. Н.П.Федорова» (машиностроение) - 229,3 куб.м/сут;
ПАО Приборный завод «ТЕНЗОР» (Производство электрической распределительной и регулирующей аппаратуры) - 147 куб.м/сут; 
АО «ОЭЗ ТВТ «Дубна» (сосбая экономическая зона) - 88 куб.м/сут;
ООО «ПСК ФАРМА» (производство лекарственных препаратов и материалов) - 56,6 куб.м/сут
АО «ГосМКБ «Радуга» им. А.Я. Березняка» (проектно-конструкторское бюро) - 117,6 куб.м/сут;
ООО «Биофармлаб» (производство парфюмерных и косметических средств) - 37 куб.м/сут;
АО «ВЭМЗ» (Производство строительных металлических конструкций) - 4,124 куб.м/сут;
ООО «ТД «Раптика» (Переработка и консервирование рыбы, ракообразных и моллюсков) - 24,31 куб.м/сут;
АО «ЭНЕРГОТЕН» (производство пара и горячей воды) - 35 куб.м/сут;
ФГУП «НИИПА» (прикладная акустика) - 3,4 куб.м/сут;
АО «ПРОМТЕХ-Дубна» (пр-во частей и принадлежностей летательных и косм-х аппаратов) - 26,4 куб.м/сут;
ООО «Грасис-Тех» (производство современных высокотехнологичных систем разделения газов, подготовки и переработки природного и попутных газов) - 233 куб.м/сут;
АО «НИИ «Атолл» (разр-ка и изгот-е систем освещ-я подводной и надводной обстановки) - 30,07 кубм/сут;
ООО «Полекс Бьюти» (производство парфюмерных и косметических средств) - 27,4 куб.м/сут;
ИП Никулин А.Я. (мойка автотранспортных средств) - 12,19 куб.м/сут;
ООО "Графика" (полиграфическая деятельность) -1 куб.м/сут;
ООО "Фрерус" (производство медицинской техники и расходных материалов) - 3,7 куб.м/сут;
ООО "Паскаль Медикал" (производство медицинских инструментов и оборудования) - 5,8 куб.м/сут;
ЗАО "АКВАНОВА РУС" (пищевое производство) - 3,3 куб.м/сут;
ООО "Баумит" (производство лаков и красок) - 2,25 куб.м/сут;
ООО МЛТ (производство медицинского оборудования) - 1 куб.м/сут;
ООО "БМК" (производство материалов, применяемых в медицинских целях) - 1 куб.м/сут;
ООО "Каменный век" (пр-во непрерывного базальтового волокна) - 14,8 куб.м/сут;
ООО "Энкор" (пр-во электротехнического оборудования для энергетической отрасли) - 10,5 куб.м/сут;
ООО "Ядро Фаб Дубна" (пр-во печатных плат) - 20,7 куб.м/сут.               </t>
  </si>
  <si>
    <t>Северная канава -&gt; река Волга</t>
  </si>
  <si>
    <t xml:space="preserve"> 
1) Представление № 11-36/1583 от 11.11.2014 г. Департамента Росприроднадзора по Центральному федеральному округу: предусмотреть проведение мероприятий по очистке сбрасываемых сточных вод;
2) Требование № 11-25/2568 от 12.03.2015 г. Департамента Росприроднадзора по Центральному федеральному округу о возмещении вреда, причиненного водному объекту вследствие нарушения водного законодательства (ущерб составил 460 320 руб.);
3) Предписание №3/210-04  от 31.05.2018 г. Дмитровского ТО Роспотребнадзора по МО: довести микробиологические показатели в сточных водах до гигиенических нормативов;
4) Постановление № 13-35/2437 от 05.12.2018 г. Департамента Росприроднадзора по Центральному федеральному округу: административное правонарушение в области охраны окружающей среды (ч.1 ст.8.14 КоАП РФ - нарушение правил водопользования при сбросе сточных вод в водные объекты) - штраф 81 000 руб);
5) Предписание № 189 от 11.06.2019 г. Отдела государственного контроля надзора охраны ВБР и среды их обитания по МО (Рыбнадзор): разработать проектную документацию по реконструкции ОСК с целью достижения норамтивной очистки сточных вод; приступить к реконструкции очистных сооружений в 2020 г.; не допускать сброса сточных вод, содержание вредных веществ в которых превышает нормативы предельно допустимых концентраций для водных объектов рыбохозяйственного значения, Постановление об административном правонарушении № 853/6 от 26.06.2019 г. по ст. 8.33 КоАП РФ (штраф 12 000 руб).
6)   Постановление № 07-35/474 от 11.09.2020 г. Межрегионального управления Росприроднадзора по Московской и Смоленской областям: административное правонарушение в области охраны окружающей среды (ч.1 ст.8.14 КоАП РФ - нарушение правил водопользования при сбросе сточных вод в водные объекты, а именно превышение содержания в сточных водах загрязняющих веществ на выпуске в реку Волга с очистных сооружений) - штраф 81 000 руб);
7) Протокол об административном правонарушении № 08-33/14 от 15.03.2023 г. Межрегионального управления Росприроднадзора по Московской и Смоленской областям: нарушение требований к охране водных объектов, которое может повлечь их загрязнение, засорение и истощение (ч.4 ст. 8.13 КоАП РФ), а именно превышение концентраций загрязняющих веществ в сточных водах на выходе с очистных сооружений (штраф 300 000 руб).</t>
  </si>
  <si>
    <t xml:space="preserve">Концентрации загрязняющих веществ (мг/куб.дм):
взвешенные вещества - 62,567,
нефтепродукты - 0,6,
БПК5 - 30,667,
аммоний-ион - 3,133,
нитриты (ион) - 0,283,
нитраты (ион) - 0,933,
сульфаты - 56,333,
хлориды - 62,667,
фосфаты (по Р) - 0,397,
АСПАВ - 0,7,
железо общ. - 1,5,
медь - 0,002,
цинк - 0,005,
хром - 0,01,
алюминий - 0,093,
никель - 0,005,
ХПК - 41,567
</t>
  </si>
  <si>
    <t>складирование на иловые карты, часть осадка компостируется в соответствии с технологическим регламентом</t>
  </si>
  <si>
    <t>1700 мм</t>
  </si>
  <si>
    <t>напорный коллектор 2 Ду 600 мм</t>
  </si>
  <si>
    <t>положительное заключение ГАУ «Мособлгосэкспертиза»  № 50-1-1-3-095064-2022 от 30.12.2022</t>
  </si>
  <si>
    <t>г.о. Звёздный городок</t>
  </si>
  <si>
    <t>Да</t>
  </si>
  <si>
    <t>Иловые карты</t>
  </si>
  <si>
    <t>22.03.2023г.</t>
  </si>
  <si>
    <t>Котельники</t>
  </si>
  <si>
    <t>очистные сооружения на территории городского округа Котельники Московской области отсутствуют</t>
  </si>
  <si>
    <t>д Путилково</t>
  </si>
  <si>
    <t>Красногорский</t>
  </si>
  <si>
    <t>АО "ВОДОКАНАЛ"</t>
  </si>
  <si>
    <t>Пыпин И.А. нач. очистных сооружений 8 926 645 23 32</t>
  </si>
  <si>
    <t>ГО Красногорск д.Путилково</t>
  </si>
  <si>
    <t>р.Сходня</t>
  </si>
  <si>
    <t>есть</t>
  </si>
  <si>
    <t>договор</t>
  </si>
  <si>
    <t>по насыпи</t>
  </si>
  <si>
    <t>Насосы, песколовки,воздуходувки,решётка ступенчатая, обезвоживотель осадка</t>
  </si>
  <si>
    <t>д. Козино</t>
  </si>
  <si>
    <t>ГО Красногорск д.Козино ул. Летняя 3</t>
  </si>
  <si>
    <t>р.Нахабинка</t>
  </si>
  <si>
    <t>Насосы,,воздуходувки</t>
  </si>
  <si>
    <t>Краснознаменск</t>
  </si>
  <si>
    <t xml:space="preserve">Одинцовский </t>
  </si>
  <si>
    <t>МУП ВКХ ВОДОКАНАЛ</t>
  </si>
  <si>
    <t>Лобов А. Н. Генеральный директор 8-498-676-48-03</t>
  </si>
  <si>
    <t>МО, г. о. Краснознаменск, ул. Автомобилистов, д.13</t>
  </si>
  <si>
    <t>44399 чел</t>
  </si>
  <si>
    <t xml:space="preserve"> коммунальные, социальные пищевые объекты,  2000 куб.м  в сутки</t>
  </si>
  <si>
    <t>ручей Безымянный (приток р. Незнайка)</t>
  </si>
  <si>
    <t xml:space="preserve"> Решение суда от 28.07.2022 г дело №2-9183/2022 по иску Природоохранной прокуратуры МО об обязании довести качетсво сточнх вод до установенных нормативов.    Предприсание МУ РПН по Московской и Смолеснкой областям от 17.02.2023 №08-36/42 </t>
  </si>
  <si>
    <t>ТБО, иловые карты</t>
  </si>
  <si>
    <t xml:space="preserve"> </t>
  </si>
  <si>
    <t>Лосино-Петровский</t>
  </si>
  <si>
    <t xml:space="preserve">очистные сооружения находятся в частной собственности </t>
  </si>
  <si>
    <t>Люберцы</t>
  </si>
  <si>
    <t>Люберецкий</t>
  </si>
  <si>
    <t>Очистный сооружения, находящиеся на обслуживании или в собственноси АО "Люберецкая теплосеть" - отсутствуют.</t>
  </si>
  <si>
    <t>Подольск</t>
  </si>
  <si>
    <t>Подольский</t>
  </si>
  <si>
    <t>МУП Водоканал</t>
  </si>
  <si>
    <t>Токарев Н.Р. Тел.89165224108</t>
  </si>
  <si>
    <t>МО г/о Подольск</t>
  </si>
  <si>
    <t>2009/2012/2020</t>
  </si>
  <si>
    <t>320 тыс</t>
  </si>
  <si>
    <t>150 тысяч</t>
  </si>
  <si>
    <t>Складская, промышленная деятельность, пищевые предприятия, автотранспортные предприятия - 12498</t>
  </si>
  <si>
    <t>р. Черный правый приток р. Пахра</t>
  </si>
  <si>
    <t xml:space="preserve"> -  </t>
  </si>
  <si>
    <t>ВВ-600 мг/л,БПК5-500 мл/л,ХПК-1300 мл/л,азот аммонийный -46,7мл/л,фосфор фосфатов-6,3мл/л.</t>
  </si>
  <si>
    <t>Побочная продукция- почвогрунт Подольский</t>
  </si>
  <si>
    <t>требуется реконструкция в части строительсва объекта "Сооружения для обработки осадка сточных вод. Биогазовые установки"</t>
  </si>
  <si>
    <t>256 едениц (погружные канализационные насосы ,ОП,мешалки,рециклы,воздуходувки,тканевая доочистка,УФО)</t>
  </si>
  <si>
    <t>пос.Федюково</t>
  </si>
  <si>
    <t>МО г/о Подольск,дер.Федюково</t>
  </si>
  <si>
    <t>2,39 тыс.чел</t>
  </si>
  <si>
    <t>р. Битца</t>
  </si>
  <si>
    <t xml:space="preserve">02.02.2022 Межрайонная природоохранная прокуратура МО  </t>
  </si>
  <si>
    <t>ВВ-273 мг/л,БПК5-398мл/л,ХПК-835 мл/л,азот аммонийный -77,7мл/л,фосфор фосфатов-5,3мл/л.</t>
  </si>
  <si>
    <t>осадок отправляется на ОС г.Подольска, Домодедовское ш.</t>
  </si>
  <si>
    <t>Монтаж перемешивающих устройств (блок модуля №1)</t>
  </si>
  <si>
    <t>15 едениц (погружные канализационные насосы ,ОП,мешалки,воздуходувки,УФО)</t>
  </si>
  <si>
    <t>д.Булатово</t>
  </si>
  <si>
    <t>МО г/о Подольск,дер.Булатово</t>
  </si>
  <si>
    <t>1985/2015</t>
  </si>
  <si>
    <t>0.16 тыс.чел</t>
  </si>
  <si>
    <t>р. Пахра</t>
  </si>
  <si>
    <t xml:space="preserve"> - </t>
  </si>
  <si>
    <t>ВВ-105 мг/л,БПК5-228мл/л,ХПК-464 мл/л,азот аммонийный -35,4мл/л,фосфор фосфатов-3.5мл/л.</t>
  </si>
  <si>
    <t>8 едениц (погружные канализационные насосы ,ОП,,воздуходувки,узел обеззараживания)</t>
  </si>
  <si>
    <t>Протвино</t>
  </si>
  <si>
    <t>Серпуховский</t>
  </si>
  <si>
    <t>ООО "ТВС"</t>
  </si>
  <si>
    <t>Рашевская Лариса Николаевна, 8-916-919-36-75</t>
  </si>
  <si>
    <t>Восточный проезд д 1</t>
  </si>
  <si>
    <t>38-40 тыс.</t>
  </si>
  <si>
    <t>9000-14000</t>
  </si>
  <si>
    <t>1200 м3/сут</t>
  </si>
  <si>
    <t>р.Протва</t>
  </si>
  <si>
    <t>Иловые площадки,озеленение территории города.</t>
  </si>
  <si>
    <t>5500-7000</t>
  </si>
  <si>
    <t>Фекальные насосы СД 450/22.5-5 шт.</t>
  </si>
  <si>
    <t>23.03.2023</t>
  </si>
  <si>
    <t>Пушкино</t>
  </si>
  <si>
    <t>Пушкинский</t>
  </si>
  <si>
    <t>Администрация г.о. Пушкинский</t>
  </si>
  <si>
    <t>Понкратова О.В., гл.эксперт 8 (496) 506-16-10 доб. 419</t>
  </si>
  <si>
    <t>В рамках программы работы по очисным не запланированны</t>
  </si>
  <si>
    <t>Пущино</t>
  </si>
  <si>
    <t>МУП "Тепловодоканал" города Пущино</t>
  </si>
  <si>
    <t>ул.Строителей д.4</t>
  </si>
  <si>
    <t>р.Ока</t>
  </si>
  <si>
    <t>МОБВУ август 2022, Минэкологии МО январь 2023</t>
  </si>
  <si>
    <t xml:space="preserve">ТКО-ООО "МСК-НТ", иловый осадок- отработка метода компостирования </t>
  </si>
  <si>
    <t>Раменское</t>
  </si>
  <si>
    <t>Раменский</t>
  </si>
  <si>
    <t>АО "Раменский водоканал"</t>
  </si>
  <si>
    <t>Московская область, Раменский район, п.Гжель</t>
  </si>
  <si>
    <t>биологические пруды</t>
  </si>
  <si>
    <t>напорный канализационный коллектор</t>
  </si>
  <si>
    <t>Московская область, Раменский район, с. Софьино</t>
  </si>
  <si>
    <t>г.о. Реутов</t>
  </si>
  <si>
    <t>р. Москва</t>
  </si>
  <si>
    <t>Ориентировочный бюджет канализования, млн. рублей</t>
  </si>
  <si>
    <t>Фрязино</t>
  </si>
  <si>
    <t>Щелковский</t>
  </si>
  <si>
    <t>МУП городского округа Щелково «Межрайонный Щелковский водоканал»</t>
  </si>
  <si>
    <t>Медведев А.А., главный эксперт отдела жкх администрации городского округа Фрязино, 8 (496) 564-98-78</t>
  </si>
  <si>
    <t>г.Щёлково, ул.Заречная д.137</t>
  </si>
  <si>
    <t>На территории городского округа Фрязино очистные сооружения отсутствуют.  Сточные воды без процессов очистки и илообразования поступают на Щёлковские межрайонные  очистные сооружения, расположенные по адресу: г.Щёлково, ул.Заречная д.137.</t>
  </si>
  <si>
    <t>Химки</t>
  </si>
  <si>
    <t>ОАО "Химкинский водоканал"</t>
  </si>
  <si>
    <t>ОС отсутствуют</t>
  </si>
  <si>
    <t>стоки принимает Мосводоканал</t>
  </si>
  <si>
    <t xml:space="preserve">нет </t>
  </si>
  <si>
    <t>ориентир Альта Групп</t>
  </si>
  <si>
    <t>нет данных</t>
  </si>
  <si>
    <t>24 марта 2023 года</t>
  </si>
  <si>
    <t>Ногинск</t>
  </si>
  <si>
    <t>Богородский городской округ</t>
  </si>
  <si>
    <t>Общество с ограниченной ответственностью "Богородские коммунальные системы"</t>
  </si>
  <si>
    <t>Кузнецова Людмила Витальевна, начальник ПТО, 8-496-51-7-31-27</t>
  </si>
  <si>
    <t>Московская область, г. Ногинск, ул. Картонный тупик, уч.7</t>
  </si>
  <si>
    <t>н/д</t>
  </si>
  <si>
    <t>ООО "НКСИ" -531 м3/сут; НПО "Прибор" - 509 м3/сут; АО "Русское море" - 244 м3/сут; Богородский Хладокомбинат - 55 м3/сут.</t>
  </si>
  <si>
    <t>р. Клязьма</t>
  </si>
  <si>
    <t>Мехобезвоживание, иловые карты</t>
  </si>
  <si>
    <t>Н/Д</t>
  </si>
  <si>
    <t xml:space="preserve">Богородский  </t>
  </si>
  <si>
    <t>Московская область, г. Ногинск, пос. Красный Электрик</t>
  </si>
  <si>
    <t>ООО "Лавпласт" - 26 м3/сут.</t>
  </si>
  <si>
    <t>ручей Солонога, далее река Клязьма</t>
  </si>
  <si>
    <t>Иловые карты, обезвреживание</t>
  </si>
  <si>
    <t>МО, Богородский городской округ, д. Тимохово, ул.Совхозная, д.14б</t>
  </si>
  <si>
    <t>река Бизяевка</t>
  </si>
  <si>
    <t>в разработке</t>
  </si>
  <si>
    <t>Электроугли</t>
  </si>
  <si>
    <t>МО, Богородский городской округ, г.Электроугли, Сафоновский пер., д.7</t>
  </si>
  <si>
    <t>река Малиновка</t>
  </si>
  <si>
    <t>МО, Богородский городской округ, д. Авдотьино</t>
  </si>
  <si>
    <t>река Воря</t>
  </si>
  <si>
    <t>27 марта 2023 года</t>
  </si>
  <si>
    <t>рп Обухово</t>
  </si>
  <si>
    <t>Богородский г.о.</t>
  </si>
  <si>
    <t>ООО "Экостандарт"</t>
  </si>
  <si>
    <t>Брежнева Екатерина Сергеевна, генеральный директор,8-999-856-54-09</t>
  </si>
  <si>
    <t>МО,БГО,рп Обухово,ул.Насосная,д.1</t>
  </si>
  <si>
    <t>8,689 тыс.</t>
  </si>
  <si>
    <t>1.ООО "Пластинвест" ИНН 5031059148 ОКВЭД 20.16-Производство пластмасс и синтетических смол в первичных формах,сут.объем 100 куб.м.. 2.ООО "Фирма"Технополис" ИНН 5031026495 ОКВЭД 41.20-Строительство жилых и нежилых зданий.сут.объем 50 куб.м.. 3.ОАО "НПТО ЖКХ" ИНН 5031100117 ОКВЭД 35.30.1-Производство пара и горячей воды (тепловой энергии),сут.объем 50 куб.м.</t>
  </si>
  <si>
    <t>река Шаловка</t>
  </si>
  <si>
    <t>да, 1 раз в квартал</t>
  </si>
  <si>
    <t>СТ.12 - объём реализации + ливневая канализация, ввиду использования общесплавной ситемы канализации</t>
  </si>
  <si>
    <t>06 апреля 2023</t>
  </si>
  <si>
    <t>Старая Купавна</t>
  </si>
  <si>
    <t>Богородский ГО</t>
  </si>
  <si>
    <t>ООО "Биотех_СК"</t>
  </si>
  <si>
    <t>Васильев Алексей Владимирович, заместитель генерального директора 8(929)605-10-75</t>
  </si>
  <si>
    <t>г. Старая Купавна, ул. Дорожная, 26</t>
  </si>
  <si>
    <t>6200-8000</t>
  </si>
  <si>
    <t>АО «АКРИХИН» -307,806 куб.м.; АО «РЕАХИМ»-1,054куб.м.; АО «Бисеровский рыбокомбинат»-21,966куб.м.; ООО «Бонолит - Строительные решения»50,360куб.м.; «Войсковая часть 66631»-239,729куб.м.; ООО Кристалл-306,024куб.м.; ООО Купавнареактив-2,777куб.м.; ООО «Новое тысячелетие»-68,618 куб.м.; ООО "Полипроф-Л"-0,750куб.м.; ООО "Союзхимреактив"-17,137куб.м.; ООО "Старая"-4,341куб.м.; ООО «ПФ «Техно ТТ»»-13,030куб.м.; ООО «Рубикон Эстейт»-83,035куб.м.; ООО «Русхимсеть»-2,582куб.м.; ООО «Стеклоград»-27,275куб.м.; ООО «Химиндустрия-Инвест»-5,557куб.м.</t>
  </si>
  <si>
    <t>р. Шаловка</t>
  </si>
  <si>
    <t>имеется</t>
  </si>
  <si>
    <t>напорный</t>
  </si>
  <si>
    <t>ГО Власиха</t>
  </si>
  <si>
    <t>Московская область</t>
  </si>
  <si>
    <t>МУП «Благоустройство
и развитие» городского
округа Власиха</t>
  </si>
  <si>
    <t>Маркевич В.И. мастер, 89160089012</t>
  </si>
  <si>
    <t>п.Власиха мкр. Солнечный, соор. 11</t>
  </si>
  <si>
    <t>р.Закза</t>
  </si>
  <si>
    <t>р. Лама</t>
  </si>
  <si>
    <t>0, 00</t>
  </si>
  <si>
    <t>Ориентировочная общая стоимость, млн руб. *</t>
  </si>
  <si>
    <t>г.о. Дзержинский</t>
  </si>
  <si>
    <t>ДМУП "ЭКПО"</t>
  </si>
  <si>
    <t>г. О. Дзержинский ул. Овиновка</t>
  </si>
  <si>
    <t>1936 год</t>
  </si>
  <si>
    <t>1. ФЦДТ "Союз" (разработка широкого класса смесевых и баллиститных ракетных твердых топлив) - 1326,596 м3/сутки;                                          
2.ТЭЦ-22 ПАО "МОСЭНЕРГО" (производство электроэнергии и тепла) - 384,305 м3/сутки 
3.Агрофирма "Нива" (сельскохозяйственное предприятие, основным видом деятельности является производство декоративных растений в открытом грунте и в контейнерах.) - 22,367 м3/сутки;
4. ООО "АЛПЛА" (  изготовление пластиковой упаковки и
цельных упаковочных комплектов) - 11,66 м3/сутки;
5. ООО "Тесса" (производство профилей с помощью холодной штамповки или гибки) - 93,57 м3/сутки;
6. МКБ «Горизонт»
филиал ФГУП «НПЦ газотурбостроения «Салют» (производство турбореактивных и турбовинтовых двигателей и их частей) - 107,36 м3/сутки;</t>
  </si>
  <si>
    <t>Имеются
(анализы отбираются два раза в месяц)</t>
  </si>
  <si>
    <t>ТБО, песковые и иловые осадки вывозятся по договорам</t>
  </si>
  <si>
    <t>Глубина заложения сбросного канализационного коллектра БОС - 1440 мм</t>
  </si>
  <si>
    <t xml:space="preserve">Биологические очистные сооружения (БОС) и сети г. о. Дзержинский были изъяты из хозяйственного ведения ДМУП «ЭКПО» на основании Постановления Администрации муниципального образования городской округ Дзержинский от 20.08.2019 г. № 546-ПГА для проведения мероприятий по регистрации в муниципальную собственность земельного участка под БОС и всех объектов капитального строительства, расположенных на нем.На период проведения регистрационных действий находится во временной эксплуатации и техническом обслуживании ДМУП «ЭКПО на основании Распоряжения Администрации муниципального образования городской округ Дзержинский от 16.10.2019 г. № 661-РГА.
По состоянию на 1 полугодие  2019 год износ БОС г.о. Дзержинский составлял - 96 %  </t>
  </si>
  <si>
    <t>* В рамках утвержденной государственной программы Московской области "Развитие инженерной инфраструктуры и энергоэффективности" на 2018 - 2024 годы (Постановление Правительства МО от 17.09.2019 г. № 619/32) в рамках региональной составляющей федерального проекта "Оздоровление Волги" в 2019 году были запланированы мероприятия по Реконструкции очистных сооружений в г.о. Дзержинский  мощностью 20 000 м3 в сутки общей стоимостью - 1 400 млн. руб.</t>
  </si>
  <si>
    <t>г.о. Жуковский</t>
  </si>
  <si>
    <t>МУНИЦИПАЛЬНОЕ ПРЕДПРИЯТИЕ ГОРОДСКОГО ОКРУГА ЖУКОВСКИЙ "ИНЖТЕХСЕРВИС"</t>
  </si>
  <si>
    <t>Главный инженер Зернин Владимир Александрович
 8-916-995-76-77</t>
  </si>
  <si>
    <t>Городские очисные сооружения (ГОС) МО, г.о. Жуковский, район ул. Наркомворд</t>
  </si>
  <si>
    <t>водный объект р. Москва</t>
  </si>
  <si>
    <t>Росприродадзор</t>
  </si>
  <si>
    <t>Очистные сооружени ливневых сточных вод Выпуск № 1: МО, г.о. Жуковский, район ул. Кооперативная / Вспомогательные ОСЛСВ ул. Келдыша-ул. Баженова Выпуск № 2</t>
  </si>
  <si>
    <t>1987/2015</t>
  </si>
  <si>
    <t> 108 187</t>
  </si>
  <si>
    <t>водный объект р. Быковка</t>
  </si>
  <si>
    <t>Росприроднадзор</t>
  </si>
  <si>
    <t>Зарайск</t>
  </si>
  <si>
    <t>Зарайский</t>
  </si>
  <si>
    <t>МУП "ЕСКХ Зарайского района"</t>
  </si>
  <si>
    <t>Мирохина Татьяна Александровна 8(49666)2-44-64</t>
  </si>
  <si>
    <t>Московская область, г.о. Зарайск, ул. Московская, 26</t>
  </si>
  <si>
    <t>ООО "Ральф-Рингер" - 24.58 м3, ООО НПО "Славичъ" - 38,75 м3, ООО "Зарайский хлебокомбинат" - 15,1 м3, ООО "Металлоконструкция" - 5,1 м3, ООО "Русские ингридиенты" - 15,71 м3, ЗАО "МеткомГрупп" - 63,5 м3, ООО "Туламашагро" - 15,04 м3, ООО "Монолит" - 4,28 м3, ОП "Маккаферри-Зарайск" - 8,38 м3, ООО "ГК Русский полимер" - 0,87 м3, ООО "Хорекапро" - 2,02 м3, ООО "Биоэн Терминал" - 0,43 м3</t>
  </si>
  <si>
    <t>р. Осетрик (М. Осетрик)</t>
  </si>
  <si>
    <t>Московская область, д. Летуново</t>
  </si>
  <si>
    <t xml:space="preserve">Московская область, с. Чулки-Соколово </t>
  </si>
  <si>
    <t xml:space="preserve">р. Осетр </t>
  </si>
  <si>
    <t xml:space="preserve">Московская область, пос. Октябрьский </t>
  </si>
  <si>
    <t>р. Шутиха</t>
  </si>
  <si>
    <t xml:space="preserve">Московская область, д. Мендюкино </t>
  </si>
  <si>
    <t>Московская область, д. Протекино</t>
  </si>
  <si>
    <t>Московская область, д. Журавна</t>
  </si>
  <si>
    <t>р. Журавка</t>
  </si>
  <si>
    <t xml:space="preserve">Московская область, д. Макеево </t>
  </si>
  <si>
    <t>р. Колтуховка</t>
  </si>
  <si>
    <t>Московская область, д. Маслово</t>
  </si>
  <si>
    <t>р. Меча</t>
  </si>
  <si>
    <t xml:space="preserve">Московская область, д. Алферьево </t>
  </si>
  <si>
    <t>Московская область, д. Авдеево</t>
  </si>
  <si>
    <t>р. Осерик (С. Осетрик)</t>
  </si>
  <si>
    <t>Московская область, пос. Зарайский</t>
  </si>
  <si>
    <t xml:space="preserve">Московская область, д. Гололобово </t>
  </si>
  <si>
    <t>Московская область, д. Новоселки</t>
  </si>
  <si>
    <t xml:space="preserve">Московская область, д. Козловка </t>
  </si>
  <si>
    <t xml:space="preserve">Московская область, д. Ерново </t>
  </si>
  <si>
    <t xml:space="preserve">Московская область, д. Зименки </t>
  </si>
  <si>
    <t>21.04.2023</t>
  </si>
  <si>
    <t>Кашира</t>
  </si>
  <si>
    <t>Каширский</t>
  </si>
  <si>
    <t>ГУП МО "КС МО"</t>
  </si>
  <si>
    <t xml:space="preserve"> г. Кашира, д. Терново-1</t>
  </si>
  <si>
    <t>40 000</t>
  </si>
  <si>
    <t>10 317</t>
  </si>
  <si>
    <t>11 317</t>
  </si>
  <si>
    <t xml:space="preserve">АО "КЗМК"
АО "Гофрон"
ООО !Фрито Лей Мануфактуринг"
АО "ИНТЕР РАО Регенация"
ОА "Куриное царство"
ОА "Строительные иновации"
ООО "Новотранс"
</t>
  </si>
  <si>
    <t>р. Ока</t>
  </si>
  <si>
    <t>Промышленные предприятия:     Целлюлозно- бумажное (АО «Гофрон»);
- Предприятие по изготовлению чипсов-
«Фрито - ЛЕЙ «Мануфактуринг»;
- Торговые и пищевые предприятия;
- Предприятие энергетики-Каширская ГРЭС;
- Завод стальных конструкций;
- Предприятия железнодорожного транспорта:
- Вагонное депо;
- Локомотивное депо;
- Завод по ремонту подвижного состава
(«Новотранс»).
- Завод «Техинвестстрой» по изготовлению
стальных конструкций с применением
покрытий.</t>
  </si>
  <si>
    <t>- воздуходувка ТВ80-1.6
- турбовоздуходувка ТВ-80/1 1.6
- турбовоздуходувка
- турбовоздуходувка
- насос плуженный ан2/16 2.2
- решетки механической очистки</t>
  </si>
  <si>
    <t>2925,89  (мероприятие включено в госпрграмму)</t>
  </si>
  <si>
    <t>МУП "Водоканал" г.о Кашира</t>
  </si>
  <si>
    <t>Начальник ПТО МУП "Водоканал" Бурова Людмила Валентиновна</t>
  </si>
  <si>
    <t>д. ОПЛП (поля фильтрации)</t>
  </si>
  <si>
    <t>р. Любинка</t>
  </si>
  <si>
    <t>п. Большое Руново</t>
  </si>
  <si>
    <t>ООО "Каригуз"</t>
  </si>
  <si>
    <t>воздуходувка
- насос
- решетки грубой очистки</t>
  </si>
  <si>
    <t>д. Кокино</t>
  </si>
  <si>
    <t>р. Мутенка</t>
  </si>
  <si>
    <t>103 (мероприятие включено в госпрграмму)</t>
  </si>
  <si>
    <t>д. Ледово (поля фильтрации)</t>
  </si>
  <si>
    <t>ЗАО "Ледово"</t>
  </si>
  <si>
    <t>р. Малая Смедова</t>
  </si>
  <si>
    <t>д. Яковское</t>
  </si>
  <si>
    <t>д. Каменка</t>
  </si>
  <si>
    <t xml:space="preserve">АО "Русское поле"
</t>
  </si>
  <si>
    <t>п. Богатищево</t>
  </si>
  <si>
    <t>р. Березня</t>
  </si>
  <si>
    <t>113 (мероприятие включено в госпрграмму)</t>
  </si>
  <si>
    <t>д. Никулино</t>
  </si>
  <si>
    <t>д. Тарасково</t>
  </si>
  <si>
    <t>д. Барабаново</t>
  </si>
  <si>
    <t>р. Пронка</t>
  </si>
  <si>
    <t>д. Топканово</t>
  </si>
  <si>
    <t>ООО "Черкизово-Кашира"</t>
  </si>
  <si>
    <t>р. Большая Смедова</t>
  </si>
  <si>
    <t>д. Лиды (поля фильтрации)</t>
  </si>
  <si>
    <t>Королев</t>
  </si>
  <si>
    <t>Очистные сооружения на территории городского округа Королёв отсутствуют. ИТОГО:</t>
  </si>
  <si>
    <t>п. Петровское</t>
  </si>
  <si>
    <t>Ленинский городской округ</t>
  </si>
  <si>
    <t>МУП "Видновское ПТО ГХ"</t>
  </si>
  <si>
    <t>Надирян Анна Петровна 8(495)5412111</t>
  </si>
  <si>
    <t>новое строительство</t>
  </si>
  <si>
    <t>сброс отсутствует</t>
  </si>
  <si>
    <t>в данном населенном пункте отсутсвуют очистные сооружения (по данному объекту имеется проектная документация на строительство</t>
  </si>
  <si>
    <t>заложено в смете на СМР</t>
  </si>
  <si>
    <t>выполнены</t>
  </si>
  <si>
    <t>Государственная экспертиза Московской области</t>
  </si>
  <si>
    <t>д. Калиновка</t>
  </si>
  <si>
    <t>Лотошино</t>
  </si>
  <si>
    <t>Лотошинский</t>
  </si>
  <si>
    <t>МП "Лотошинское ЖКХ"</t>
  </si>
  <si>
    <t>Тузова Ирина Андреевна  84962871917 irinaptolot@mail.ru</t>
  </si>
  <si>
    <t>Московская область, г.о. Лотошино,д.Новошино</t>
  </si>
  <si>
    <t>р. Лобь</t>
  </si>
  <si>
    <t>отсутствует</t>
  </si>
  <si>
    <t>07.07.2022г МУ ФС по надзору в сфере природопользования по Московской и Смоленской области</t>
  </si>
  <si>
    <t>Вывоз и утилизация ОСВ специализированной организацией по договору</t>
  </si>
  <si>
    <t>1шт. СД 80/18А;2шт. СМ 80-50-200;     1шт.ТВ 42-1,4м; 1шт.ТВ-80</t>
  </si>
  <si>
    <t>Московская область, г.о. Лотошино,д.Ушаково,д.61</t>
  </si>
  <si>
    <t>1шт. ЭФ- 101</t>
  </si>
  <si>
    <t>Московская область, г.о. Лотошино,д.Михалево,д.31</t>
  </si>
  <si>
    <t>р. Издетель</t>
  </si>
  <si>
    <t>Московская область, г.о. Лотошино,д.Кульпино,д.22</t>
  </si>
  <si>
    <t>1 шт.1А24-50-2А</t>
  </si>
  <si>
    <t>Московская область, г.о. Лотошино,д.Савостино, ул.Центральная, д.37</t>
  </si>
  <si>
    <t>р. Русса</t>
  </si>
  <si>
    <t>1шт. 1А24-30-4а</t>
  </si>
  <si>
    <t>Московская область, г.о. Лотошино,д.Введенское, д.15-Б</t>
  </si>
  <si>
    <t>отсутствует иловый осадок</t>
  </si>
  <si>
    <t>поля фильтрации</t>
  </si>
  <si>
    <t>Московская область, г.о. Лотошино,с.Микулино, ул.Луговая, д.9</t>
  </si>
  <si>
    <t>р. Шоша</t>
  </si>
  <si>
    <t>Московская область, г.о. Лотошино,д.Доры,д.72</t>
  </si>
  <si>
    <t>Московская область, г.о. Лотошино,п.Большая Сестра, д.32</t>
  </si>
  <si>
    <t>р. Б. Сестра</t>
  </si>
  <si>
    <t>Вывоз и утилизация ОСВ специализированной организацией по договор</t>
  </si>
  <si>
    <t>1шт. ЭФ104</t>
  </si>
  <si>
    <t>пос. Молодежный</t>
  </si>
  <si>
    <t>ЗАТО Молодежный</t>
  </si>
  <si>
    <t>МУП "Водоканал Наро-Фоминского городского округа"</t>
  </si>
  <si>
    <t>Мытищи</t>
  </si>
  <si>
    <t>Мытищинский</t>
  </si>
  <si>
    <t>АО "Водоканал-Мытищи"</t>
  </si>
  <si>
    <t>Кривова С. Н., начальник ООС, тел. 8 999 845 10 15</t>
  </si>
  <si>
    <t>г. Мытищи, ул. Водопроводная Станция, вл. 4В, стр. 1</t>
  </si>
  <si>
    <t>р. Яуза</t>
  </si>
  <si>
    <t>обезвреживание ООО "Интер грин"</t>
  </si>
  <si>
    <t>г. Мытищи, пос. Пироговский, ул. Пролетарская, вл. 4</t>
  </si>
  <si>
    <t>ООО "РАЗПРИНТ" (производство пластиковых бутылок, 23 куб/сут), АЙС УОТЕР ХОЛДИНГ ООО (розлив воды, 244 куб/сут), ООО "ГАРДА" (розлив воды, 65 куб/сут), АГРОФИРМА ПИРОГОВО ООО (с/х деятельность, 76 куб/сут)</t>
  </si>
  <si>
    <t>г. Мытищи, д. Сухарево</t>
  </si>
  <si>
    <t>ООО "Сухаревский молочный завод" (производство молочных продуктов, 64 куб/сут),                           ООО "Вавилон" (бетонный завод, 16 куб/сут), ИП "ЗейналовЭльданиз Рафик оглы" (мех. Цех, 3 куб/сут)</t>
  </si>
  <si>
    <t>р. Уча</t>
  </si>
  <si>
    <t>г. Мытищи,с. Марфино</t>
  </si>
  <si>
    <t>2880 ,                                             4320 - на полное развитие ОС</t>
  </si>
  <si>
    <t>Наро-Фоминск</t>
  </si>
  <si>
    <t>Наро-Фоминский городской округ</t>
  </si>
  <si>
    <t>Антонова Виктория Дмитриевна. Начальник отдела экологической безопасности +7-926-307-05-71</t>
  </si>
  <si>
    <t>г. Наро-Фоминск, ул. Профсоюзная             55.368250, 36.740952</t>
  </si>
  <si>
    <t>более 70 000</t>
  </si>
  <si>
    <t>р. Нара</t>
  </si>
  <si>
    <t>Протоколы\Протоколы.pdf</t>
  </si>
  <si>
    <t xml:space="preserve">1. Механические решетки                                                                       2. Песколовки                                                                                        3. Первичные отстойники                                                                     4. Аэротенки                                                                                          5. Минерализатор                                                                                      6. Вторичные отстойники                                                               7. Песковая площадка                                                                   8. Иловая площадка                                                                           9. Барабанные сетки.                                                                         10. Песчано-гравийные фильтры                                                       11. Приемная камера                                              </t>
  </si>
  <si>
    <t>В составе проектной документации</t>
  </si>
  <si>
    <t>поиск источников финансирования</t>
  </si>
  <si>
    <t>50-1-1-3-2146-20</t>
  </si>
  <si>
    <t>Апрелевка</t>
  </si>
  <si>
    <t>Антонова Виктория Дмитриевна. Начальник отдела экологической безопасности +7-926-307-05-72</t>
  </si>
  <si>
    <t>г. Апрелевка, ул. Новая   55.525815, 37.058174</t>
  </si>
  <si>
    <t xml:space="preserve">более 50 000 </t>
  </si>
  <si>
    <t>более 10 000</t>
  </si>
  <si>
    <t>р. Десна</t>
  </si>
  <si>
    <t>Представление об устранении нарушений законодательства об охране вод и водных ресурсов от 23.12.2022 № 07-01-22, от 21.11.2022 № 7-02-2022. Прокуратура Московской области</t>
  </si>
  <si>
    <t xml:space="preserve">I пусковой комплекс:
Механический блок очистки:
- приемная камера;
- биокоагулятор;
- первичные отстойники;
- песковые площадки.
Биологический блок очистки:
- аэротенки 1-й ступени;
- аэротенки 2-й ступени;
- вторичные отстойники;
- третичные отстойники;
- контактный резервуар.
Блок обеззараживания:
- хлораторная.
II пусковой комплекс:
Механический блок очистки:
- Механические решетки – 2 шт.;
- Аэрируемые песколовки – 2 шт.;
- Дисковый фильтр; 
Биологический блок очистки:
- Аэротенки 1 ступени;
- Аэротенки 2 ступени;
- Вторичные отстойники;
Блок обеззараживания:
- УФ установка канального типа НПК «ЛИТ»;
Вспомогательный блок: 
- Цех механического обезвоживания осадка;
- Насосная станция;
- Воздуходувная;
- Площадки стабилизации и обеззараживания обезвоженного осадка. 
</t>
  </si>
  <si>
    <t>Подписан контракт на реконструкцию. № ОЭБ.2023.0217 от 10.03.2023</t>
  </si>
  <si>
    <t>50-1-1-3-2754-20;     50-1-1-2-0492-21</t>
  </si>
  <si>
    <t xml:space="preserve">Верея </t>
  </si>
  <si>
    <t>Антонова Виктория Дмитриевна. Начальник отдела экологической безопасности +7-926-307-05-73</t>
  </si>
  <si>
    <t>г. Верея                      55.336600, 36.201388</t>
  </si>
  <si>
    <t>р. Протва</t>
  </si>
  <si>
    <t xml:space="preserve">1. Песколовки.                                                                                    2. Первичные отстойники                                                                           3. Аэротенки                                                                                                          4. Вторичные отстойники                                                                          5. Биопруды.                                                                                           6. Песковая площадка.                                                                    7. Иловые площадки.                                                                         8. Приемная камера </t>
  </si>
  <si>
    <t>не требуется</t>
  </si>
  <si>
    <t>Калининец</t>
  </si>
  <si>
    <t>Антонова Виктория Дмитриевна. Начальник отдела экологической безопасности +7-926-307-05-74</t>
  </si>
  <si>
    <t>г.п. Калининец, СНТ Афганец              55.554582, 36.981783</t>
  </si>
  <si>
    <t>более 25 000</t>
  </si>
  <si>
    <t>Оринтировочная стоимость (две технологические КНС +воздуходувная станция+здание решеток+песколовки+отстойники+аэротенки+УФ обеззараживание)</t>
  </si>
  <si>
    <t>1. Иловая площадка                                                                         2. Вторичные отстойники                                                                      3. Аэротенки-отстойники                                                                       4. КНС.                                                                                                      5. Песковая площадка.                                                                             6. Первичные отстойники                                                                          7. Песколовки.                                                                                       8. Приемная камера</t>
  </si>
  <si>
    <t>Глаголево</t>
  </si>
  <si>
    <t>Антонова Виктория Дмитриевна. Начальник отдела экологической безопасности +7-926-307-05-75</t>
  </si>
  <si>
    <t>д. Глаголево         55.479121, 37.005053</t>
  </si>
  <si>
    <t xml:space="preserve">более 2500 </t>
  </si>
  <si>
    <t>р. Черемушка</t>
  </si>
  <si>
    <t>1. Аэротенки                                                                                       . 2. Иловые площадки.                                                                           3. Приемная камера.                                                                           4. Хлораторная</t>
  </si>
  <si>
    <t>Головково</t>
  </si>
  <si>
    <t>Антонова Виктория Дмитриевна. Начальник отдела экологической безопасности +7-926-307-05-76</t>
  </si>
  <si>
    <t>д. Головково         55.490900, 36.513224</t>
  </si>
  <si>
    <t>1980-1981</t>
  </si>
  <si>
    <t>более 2000</t>
  </si>
  <si>
    <t>р. Таруса</t>
  </si>
  <si>
    <t>1. Песколовки.                                                                                    2. Первичные отстойники                                                                           3. Аэротенки                                                                                                          4. Вторичные отстойники                                                                          5. Биопруды.                                                                                 6. Минерализатор                                                                             7. Иловые площадки.                                                                         8. Приемная камера                                                                     9. Контактный резервуар</t>
  </si>
  <si>
    <t>Устье</t>
  </si>
  <si>
    <t>Антонова Виктория Дмитриевна. Начальник отдела экологической безопасности +7-926-307-05-77</t>
  </si>
  <si>
    <t>д. Устье              55.273009, 36.329900</t>
  </si>
  <si>
    <t>более 1000</t>
  </si>
  <si>
    <t>р. Исьма</t>
  </si>
  <si>
    <t>Представление об устранении нарушений законодательства об охране вод и водных ресурсов от 20.06.2022 № 07-02-22 от Прокуратура Московской области</t>
  </si>
  <si>
    <t xml:space="preserve">1. Аэротенки                                                                                       2. Иловые площадки.                                                                           3. Приемная камера.                                                                           4. Поля фильтрации                                                                                     5. Контактный резервуар                                                              6. Хлораторная                      </t>
  </si>
  <si>
    <t>с-з Архангельский</t>
  </si>
  <si>
    <t>Антонова Виктория Дмитриевна. Начальник отдела экологической безопасности +7-926-307-05-78</t>
  </si>
  <si>
    <t>с-з Архангельский     55.348091, 36.407335</t>
  </si>
  <si>
    <t>р.Ильятенка</t>
  </si>
  <si>
    <t xml:space="preserve">1. Первичные отстойники                                                                           2. Аэротенки                                                                                                          3. Вторичные отстойники                                                                          4. Биопруды.                                                                                 5. Минерализатор                                                                             6. Иловые площадки.                                                                         7. Приемная камера                                                                     </t>
  </si>
  <si>
    <t>Васильчиново</t>
  </si>
  <si>
    <t>Антонова Виктория Дмитриевна. Начальник отдела экологической безопасности +7-926-307-05-79</t>
  </si>
  <si>
    <t>д. Васильчиново     55.371731, 36.488659</t>
  </si>
  <si>
    <t>более 3000</t>
  </si>
  <si>
    <t>р. Плесенка</t>
  </si>
  <si>
    <t xml:space="preserve">1. Песколовки.                                                                                    2. Первичные отстойники                                                               3. Биофильтры                                                                                                                                                                          4. Вторичные отстойники                                                                    5. Песковая площадка                                                                                                                                                    6. Иловые площадки.                                                                         7. Приемная камера                                                                     </t>
  </si>
  <si>
    <t>Веселево</t>
  </si>
  <si>
    <t>Антонова Виктория Дмитриевна. Начальник отдела экологической безопасности +7-926-307-05-80</t>
  </si>
  <si>
    <t>д. Веселево         55.309107, 36.088928</t>
  </si>
  <si>
    <t>р. Ратовка</t>
  </si>
  <si>
    <t xml:space="preserve">1. Аэротенки-отстойники                                                                                      2. Иловые площадки.                                                                           3. Приемная камера.                                                                           4. Пруды отстойники                                                                                   5. Песколовки                                                                                6. Песковая площадка               </t>
  </si>
  <si>
    <t>Таширово</t>
  </si>
  <si>
    <t>Антонова Виктория Дмитриевна. Начальник отдела экологической безопасности +7-926-307-05-81</t>
  </si>
  <si>
    <t>д. Таширово               55.423138, 36.673775</t>
  </si>
  <si>
    <t>1976-1978</t>
  </si>
  <si>
    <t>более 2001</t>
  </si>
  <si>
    <t xml:space="preserve">1. Аэротенки-отстойники                                                                                      2. Иловые площадки.                                                                           3. КНС- Приемная камера.                                                                           4. Биопруды                                                                                  5. Песколовки                                                                                6. Песковая площадка               </t>
  </si>
  <si>
    <t>Рождествено</t>
  </si>
  <si>
    <t>Антонова Виктория Дмитриевна. Начальник отдела экологической безопасности +7-926-307-05-82</t>
  </si>
  <si>
    <t>д. Рождествено         55.377170, 36.170820</t>
  </si>
  <si>
    <t>более 300</t>
  </si>
  <si>
    <t>1. Поля фильтрации.</t>
  </si>
  <si>
    <t>Каменское</t>
  </si>
  <si>
    <t>Антонова Виктория Дмитриевна. Начальник отдела экологической безопасности +7-926-307-05-83</t>
  </si>
  <si>
    <t>п. Каменское         55.266836, 36.821286</t>
  </si>
  <si>
    <t>1. Приемная камер                                                                                2. Поля фильтрации                                                                             3. Отстойники</t>
  </si>
  <si>
    <t>Мякишево</t>
  </si>
  <si>
    <t>Антонова Виктория Дмитриевна. Начальник отдела экологической безопасности +7-926-307-05-84</t>
  </si>
  <si>
    <t>д. Мякишево-1      55.475406, 36.612227</t>
  </si>
  <si>
    <t>более 500</t>
  </si>
  <si>
    <t>1. Приемная камера                                                                           2. Первичные отстойники                                                                 3. Поля фильтрации                                                                         4. Вторичный отстойник                                                                    5. Иловая площадка</t>
  </si>
  <si>
    <t>Антонова Виктория Дмитриевна. Начальник отдела экологической безопасности +7-926-307-05-85</t>
  </si>
  <si>
    <t>д. Мякишево-2      55.468593, 36.627643</t>
  </si>
  <si>
    <t xml:space="preserve">1. Приемная камера                                                                                 2. Поля фильтрации </t>
  </si>
  <si>
    <t>д. Шустиково</t>
  </si>
  <si>
    <t>Антонова Виктория Дмитриевна. Начальник отдела экологической безопасности +7-926-307-05-86</t>
  </si>
  <si>
    <t>д. Шустиково        55.267782, 35.974267</t>
  </si>
  <si>
    <t>р. Руть</t>
  </si>
  <si>
    <t>1. Приемная камера                                                                               2. Аэротенк                                                                                         3. Иловая площадка                                                                                4. Контактный резервуар                                                                        5. Хлораторная</t>
  </si>
  <si>
    <t>п. Луговое</t>
  </si>
  <si>
    <t>Антонова Виктория Дмитриевна. Начальник отдела экологической безопасности +7-926-307-05-87</t>
  </si>
  <si>
    <t>п. Луговое                 55.356967, 36.543244</t>
  </si>
  <si>
    <t>более 1001</t>
  </si>
  <si>
    <t xml:space="preserve">1. песколовка;
2. усреднитель стоков;
3. КНС подачи стоков на очистку;
4. помещение для обработки осадка;
5. здание с УФ-лампами;
6. о/с биологической очистки «Тверь-50»- 4шт.
</t>
  </si>
  <si>
    <t>г. Куровское</t>
  </si>
  <si>
    <t>Орехово-Зуевский городской округ</t>
  </si>
  <si>
    <t>Государственное унитарное предприятие Московской области "Коммунальные системы Московской области" (филиал "Куровские очистные сооружения"</t>
  </si>
  <si>
    <t>Главный инженер филиала - Смагин Н.В. 8-496-414-65-47</t>
  </si>
  <si>
    <t>Московская область, Орехово-Зуевский городской округ, г. Куровское, ул. Лесная</t>
  </si>
  <si>
    <t>р. Нерская</t>
  </si>
  <si>
    <t>да (Межрегиональное управление Росприроднадзора по Московской и Смоленской областям - март 2023;   Московско-Окское территоиальное управление Росрыболовства - март 2023</t>
  </si>
  <si>
    <t xml:space="preserve">   вывоз ТКО  по договору с ООО "Хартия";                                                           вывоз ТБО по договору с ООО "Сатурн Сервис"</t>
  </si>
  <si>
    <t>д. Абрамовка</t>
  </si>
  <si>
    <t>Главный инженер филиала - Смагин Н.В. 8-496-414-65-48</t>
  </si>
  <si>
    <t>Московская область, Орехово-Зуевский городской округ, д. Абрамовка</t>
  </si>
  <si>
    <t>руб. Белый далее р. Гуслица</t>
  </si>
  <si>
    <t>п. Авсюнино</t>
  </si>
  <si>
    <t>Главный инженер филиала - Смагин Н.В. 8-496-414-65-49</t>
  </si>
  <si>
    <t>Московская область, Орехово-Зуевский городской округ, п. Авсюнино</t>
  </si>
  <si>
    <t>руч. Рудинка далее р. Вольная</t>
  </si>
  <si>
    <t>д. Губино</t>
  </si>
  <si>
    <t>Главный инженер филиала - Смагин Н.В. 8-496-414-65-50</t>
  </si>
  <si>
    <t>Московская область, Орехово-Зуевский городской округ, д. Губино</t>
  </si>
  <si>
    <t>необходимо строительство новых очистных сооружений</t>
  </si>
  <si>
    <t>д. Запутное</t>
  </si>
  <si>
    <t>Главный инженер филиала - Смагин Н.В. 8-496-414-65-51</t>
  </si>
  <si>
    <t>Московская область, Орехово-Зуевский городской округ, д. Запутное</t>
  </si>
  <si>
    <t>р. Вольная</t>
  </si>
  <si>
    <t>с. Ильинский Погост</t>
  </si>
  <si>
    <t>Главный инженер филиала - Смагин Н.В. 8-496-414-65-52</t>
  </si>
  <si>
    <t>Московская область, Орехово-Зуевский городской округ,с. Ильинский Погост</t>
  </si>
  <si>
    <t>руч. Безымянный далее р. Гуслица</t>
  </si>
  <si>
    <t>п. Мисцево</t>
  </si>
  <si>
    <t>Главный инженер филиала - Смагин Н.В. 8-496-414-65-53</t>
  </si>
  <si>
    <t>Московская область, Орехово-Зуевский городской округ, п. Мисцево</t>
  </si>
  <si>
    <t>д. Савинская</t>
  </si>
  <si>
    <t>Главный инженер филиала - Смагин Н.В. 8-496-414-65-54</t>
  </si>
  <si>
    <t>Московская область, Орехово-Зуевский городской округ, д. Савинская</t>
  </si>
  <si>
    <t>р. Сеньга</t>
  </si>
  <si>
    <t>д. Соболево</t>
  </si>
  <si>
    <t>Главный инженер филиала - Смагин Н.В. 8-496-414-65-55</t>
  </si>
  <si>
    <t>Московская область, Орехово-Зуевский городской округ, д. Соболево</t>
  </si>
  <si>
    <t>г.Орехово-Зуево</t>
  </si>
  <si>
    <t>Государственное унитарное предприятие Московской области «Коммунальные системы Московской области» Адрес: Московская область, г. Орехово-Зуево, ул. Северная, 59​  Филиал Орехово-Зуевский водоканал"</t>
  </si>
  <si>
    <t>главный инженер филиала "Орехово-Зуевский Водоканал" - Басаргин С.В. 8496 425 79 05</t>
  </si>
  <si>
    <t>Московская область, г. Орехово-Зуево, лесопарк Мельница</t>
  </si>
  <si>
    <t>1 очередь - 1965 г. 2 очередь - 1982 г.</t>
  </si>
  <si>
    <t xml:space="preserve">1 очередь 100 тыс. м3/сутки
2 очередь 60 тыс. м3/сутки
</t>
  </si>
  <si>
    <t>45000 м3/сутки</t>
  </si>
  <si>
    <t>200 м3/сутки</t>
  </si>
  <si>
    <t>Машиностроение, оборонная промышленность, химическая, пищевая (общий объем стоков - 7000 м3/сут)</t>
  </si>
  <si>
    <t>Взвешенные в-ва - 166 мг/л;  БПКп - 238 мг/л ; Ион аммония - 45 мг/л; фосфаты - 3.3 мг/л; АПАВ - 2 мг/л; Железо - 8 мг/л; нефтепродукты - 1.45 мг/л; цинк - 0.05 мг/л; медь - 0.023 мг/л; фенол - 0.02 мг/л; формальдегид - 0.15 мг/л; кобальт - 0.057 мг/л; хлориды - 89 мг/л; сульфаты - 40 мг/л; нитриты - 0.059 мг/л; нитраты - 0.33 мг/л</t>
  </si>
  <si>
    <t>осадок не утилизируется (подсушивается в естественных условиях на иловых картах), мусор с решеток вывозится спецорганизацией, ТКО вывозится регоператором.</t>
  </si>
  <si>
    <t xml:space="preserve">Две ветки подводящего коллектора:1. Диаметром 1000 мм - поверхностное расположение                        2. Диаметром 900 мм  - на глубине  2000 мм    </t>
  </si>
  <si>
    <t>В 2018г. ассоциацией "ЖКХ и городская среда" проведено технико-технологическое обследование очистных сооружений и дано заключение о нецелесообразности реконструкции ввиду большого износа коммуникаций и сооружений. Предложен вариант развития - строительство новых сооружений на принципах НДТ.</t>
  </si>
  <si>
    <t>требуется проведение</t>
  </si>
  <si>
    <t>п. Озерецкий</t>
  </si>
  <si>
    <t>Московская область, Орехово-Зуевский городской округ, п. Озерецкий</t>
  </si>
  <si>
    <t>400 м3/сутки</t>
  </si>
  <si>
    <t>140 м3/сутки</t>
  </si>
  <si>
    <t>канал М1 с разгрузкой в р. Клязьма</t>
  </si>
  <si>
    <t>Взвешенные в-ва -144 мг/л;  БПКп - 230 мг/л ; Ион аммония - 28 мг/л; фосфаты - 6.0 мг/л; АПАВ - 1.8 мг/л; Железо - 3.9 мг/л; нефтепродукты - 0.97 мг/л;  хлориды - 82 мг/л; сульфаты - 35 мг/л; нитриты-0.05 мг/л; нитраты - 3.9 мг/л</t>
  </si>
  <si>
    <t>напорный коллектор на глубине 1500 мм</t>
  </si>
  <si>
    <t>п. Верея</t>
  </si>
  <si>
    <t>Московская область, Орехово-Зуевский городской округ, п. Верея</t>
  </si>
  <si>
    <t>2700 м3/сутки</t>
  </si>
  <si>
    <t>600 м3/сутки</t>
  </si>
  <si>
    <t>канал Дубовицкий с разгрузкой в р. Клязьма</t>
  </si>
  <si>
    <t>Взвешенные в-ва - 121 мг/л;  БПКп - 222 мг/л ; Ион аммония - 23 мг/л; фосфаты - 5.0 мг/л; АПАВ - 1.7 мг/л; Железо - 4.7 мг/л; нефтепродукты - 0.9 мг/л;  хлориды - 75 мг/л; сульфаты - 27 мг/л; нитриты- 0.028 мг/л; нитраты - 3.55 мг/л</t>
  </si>
  <si>
    <t>напортныЙ коллектор на глубине 1000 мм</t>
  </si>
  <si>
    <t>"Государственное унитарное предприятие Московской области «Коммунальные системы Московской области» Адрес: Московская область, г. Орехово-Зуево, ул. Северная, 59​  Филиал "Орехово-Зуевский водоканал"</t>
  </si>
  <si>
    <t>Анализы сточных вод, поступающих на очистку (при наличии) , мг/куб.дм</t>
  </si>
  <si>
    <t>1 кв. 2023</t>
  </si>
  <si>
    <t>Сергиев Посад</t>
  </si>
  <si>
    <t>Сергиево-Посадский го</t>
  </si>
  <si>
    <t>МУП"Водоканал"</t>
  </si>
  <si>
    <t>Гаврилюк Марина Ивановна , начальник ОООС, 8-496551-66-80 доб.149</t>
  </si>
  <si>
    <t>г.Сергиев Посад , ул. Маслиева</t>
  </si>
  <si>
    <t>АО " Сергиево-Посадский мясокомбинат" - 147,29, АО"ФНПЦ"НИИПХ"( гальваника) - 540,68 , ООО"Скоропусковский синтез"(химия) - 578,11, ФГУП ЭМЗ"Звезда"(гальваника) - 302,32, ООО"Серволюкс Восток" ( переработка птицы ) - 68,22 ,ООО" Сергиево-Посадский хлебокомбинат" - 57,16 , ООО"Альпойл" ( пищевая) - 179,46, АО"СТЭК" (гальваника) - 402,39.</t>
  </si>
  <si>
    <t>ручей Кончура</t>
  </si>
  <si>
    <t>БПК п 655,7 ,БПК 5 565,3, взвешенные вещества 842,3 ,ХПК 1135,6 ,аммоний-ион 32,26 , нитриты 0,06 , нитраты 0,41, фосфаты по Р 13,22 ,хлориды 82,9, сульфаты 83,5 , АПАВ 2,85, нефтепродукты 1,71 ,фенол 0,037 ,железо общее 6,04 ,медь 0,078 ,хром 6+ 0,04, хром 3+ 0,06 , никель 0,01, цинк 1,01 ,формальдегид 0,13 ,сухой остаток 693,2</t>
  </si>
  <si>
    <t>д.Мишутино</t>
  </si>
  <si>
    <t>Сергиево-Посадский г.о. ,с.Мишутино</t>
  </si>
  <si>
    <t xml:space="preserve"> -</t>
  </si>
  <si>
    <t>ручей Каменка приток реки Кунья</t>
  </si>
  <si>
    <t>БПК п 345,9 ,БПК 5  298,2, взвешенные вещества 142,1 ,ХПК 584,5 ,аммоний-ион 58,2 , нитриты 0,11 , нитраты 1,11, фосфаты по Р 4,91 ,хлориды 116,1, сульфаты 47,2 , нефтепродукты 2,06 ,сухой остаток 724,3</t>
  </si>
  <si>
    <t>п.Лоза</t>
  </si>
  <si>
    <t>Сергиево-Посадский г.о. , п.Лоза</t>
  </si>
  <si>
    <t>АО"ОК-ЛОЗА"(машиностроение) - 37,66.</t>
  </si>
  <si>
    <t>река Торгоша</t>
  </si>
  <si>
    <t>БПК п 366,3 ,БПК 5 315,8, взвешенные вещества 207,4 ,ХПК  635,0 ,аммоний-ион 47,32 , нитриты 0,28 , нитраты 0,99 , фосфаты по Р 3,88 ,хлориды 46,6 , сульфаты 68,8 , АПАВ 4,62, нефтепродукты 1,74  ,железо общее 1,70 ,сухой остаток 588,2</t>
  </si>
  <si>
    <t>с.Сватково</t>
  </si>
  <si>
    <t>Сергиево-Посадский г.о. , с.Сватково</t>
  </si>
  <si>
    <t>река Черная приток реки Кунья</t>
  </si>
  <si>
    <t>БПК п 472,4 ,БПК 5 407,2, взвешенные вещества 246,5 ,ХПК  792,2 ,аммоний-ион 48,89 , нитриты 0,20 , нитраты 1,21 , фосфаты по Р 5,36 ,хлориды 54,1 , сульфаты 73,0 , АПАВ 5,09, нефтепродукты 2,84 ,железо общее 2,12 ,сухой остаток 724,5</t>
  </si>
  <si>
    <t>д.Бужаниново</t>
  </si>
  <si>
    <t>Сергиево-Посадский г.о. , д.Бужаниново</t>
  </si>
  <si>
    <t>ООО"ЭКООКНА" ( производство пластиковых окон ) - 23,36</t>
  </si>
  <si>
    <t>ручей Безымянный приток реки Черная приток реки Кунья</t>
  </si>
  <si>
    <t>БПК п 392,9 ,БПК 5 338,7 , взвешенные вещества 168,3  ,ХПК  660,0 ,аммоний-ион 47,15 , нитриты 0,20 , нитраты 1,26 , фосфаты по Р 4,49 ,хлориды 126,6 , сульфаты 55,6, АПАВ 4,44, нефтепродукты 1,82  ,железо общее 1,49 ,сухой остаток 887,3</t>
  </si>
  <si>
    <t>д.Федорцово</t>
  </si>
  <si>
    <t>Сергиево-Посадский г.о. , д.Федорцово</t>
  </si>
  <si>
    <t>ООО"Торговый союз СП" ( кондитерская фабрика) - 0,09</t>
  </si>
  <si>
    <t>река Сулоть</t>
  </si>
  <si>
    <t>БПК п 526,2 ,БПК 5 453,6 , взвешенные вещества 310,8  ,ХПК  898,1 ,аммоний-ион 42,32 , нитриты 0,53 , нитраты 3,37 , фосфаты по Р 3,42 ,хлориды 97,5 , сульфаты 86,3, АПАВ 4,64, нефтепродукты 2,31  ,железо общее 5,24 ,сухой остаток 836,3</t>
  </si>
  <si>
    <t>п.Реммаш</t>
  </si>
  <si>
    <t>Сергиево-Посадский г.о. , п.Реммаш</t>
  </si>
  <si>
    <t>ООО" Сергиево-Посадский стекольный завод" - 53,94</t>
  </si>
  <si>
    <t>ручей Безымянный приток реки  Кунья</t>
  </si>
  <si>
    <t>БПК п 254,3 ,БПК 5 219,2 , взвешенные вещества 129,7  ,ХПК  426,4 ,аммоний-ион 36,61 , нитриты 0,11, нитраты 0,98 , фосфаты по Р 3,00 ,хлориды 37,5 , сульфаты 157,0 , АПАВ 2,05, нефтепродукты 1,01  ,железо общее 1,43 ,сухой остаток 704,0</t>
  </si>
  <si>
    <t>г.Хотьково</t>
  </si>
  <si>
    <t>Сергиево-Посадский г.о. , д.Короськово</t>
  </si>
  <si>
    <t xml:space="preserve">АО"ЦНИИСМ" - 274,11, ,АО"ЭЛЕКТРОИЗОЛИТ" - 481,24, ЗАО "Арика Инвестментс Б.В." (производство  труб и фитингов из полимерных материалов ) - 165,02, АО"НПП Термотекс"  (производство термостойкого текстиля ) - 143,12 , ООО"НПО"Лакокраспокрытие" - 73,69. </t>
  </si>
  <si>
    <t>река Пажа</t>
  </si>
  <si>
    <t>БПК п 406,5 ,БПК 5 350,5 , взвешенные вещества 200,3  ,ХПК  656,3 ,аммоний-ион 47,2 , нитриты 0,03  , нитраты 0,41, фосфаты по Р 5,05 ,хлориды 173,0 , сульфаты 36,6, АПАВ 3,22, нефтепродукты 1,71  ,железо общее 2,69 ,сухой остаток 761,0</t>
  </si>
  <si>
    <t>гп Богородское</t>
  </si>
  <si>
    <t>Сергиево-Посадский г.о. , п.Богородское</t>
  </si>
  <si>
    <t>АО"Краснозаводский химический завод" - 398,45, ООО"СВОИ"(производство пива) - 25, АО"МОСФАРМ"(фармацевтическое) - 524,78, ООО"Троицкий снаряжательный завод" - 7,5.</t>
  </si>
  <si>
    <t xml:space="preserve">река Кунья </t>
  </si>
  <si>
    <t>БПК п 151,6  ,БПК 5 130,7, взвешенные вещества 221,6  ,ХПК 362,7 ,аммоний-ион 37,35 , нитриты 0,52 , нитраты 1,09, фосфаты по Р 3,01 ,хлориды 116,1, сульфаты 180,0 , АПАВ 1,12, нефтепродукты 0,85  ,железо общее 3,55,медь 0,095 ,хром 6+ 0,269, хром 3+ 0,02 ,  цинк 0,13 ,сухой остаток 809,5</t>
  </si>
  <si>
    <t>п.Новый</t>
  </si>
  <si>
    <t>Сергиево-Посадский г.о. , п.Новый</t>
  </si>
  <si>
    <t>ручей Безымянный притоку реки Дубна</t>
  </si>
  <si>
    <t xml:space="preserve">БПК п 253,3 ,БПК 5 218,4 , взвешенные вещества 91,3  ,ХПК  433,3,аммоний-ион 45,09 , нитриты 0,14, нитраты 1,01 , фосфаты по Р 3,41 ,хлориды 45,5 , сульфаты 41,8 , АПАВ 2,93, нефтепродукты 1,11  ,железо общее 2,06 ,сухой остаток 604,7 </t>
  </si>
  <si>
    <t>д.Зубцово</t>
  </si>
  <si>
    <t>Сергиево-Посадский г.о. , д.Зубцово</t>
  </si>
  <si>
    <t>ООО"Зубцовский ГВА"(производство молочной продукции ) - 8,77.</t>
  </si>
  <si>
    <t xml:space="preserve">БПК п 512,8 ,БПК 5 442,1 , взвешенные вещества 197,0 ,ХПК  1085,7 ,аммоний-ион 48,89 , нитриты 0,27, нитраты 3,68 , фосфаты по Р 7,24 ,хлориды 97,3 , сульфаты 66,9 , АПАВ 4,94, нефтепродукты 2,37  ,железо общее 2,54 ,сухой остаток 1026,8 </t>
  </si>
  <si>
    <t>Серебряные Пруды</t>
  </si>
  <si>
    <t>г.о. Серебряные Пруды</t>
  </si>
  <si>
    <t>МУП "РСО го Серебряные Пруды"</t>
  </si>
  <si>
    <t>Начальник очистных сооружений
Назаруха Т,В.
8-985-234-32-46</t>
  </si>
  <si>
    <t>КОС    р.п.  Серебряные Пруды</t>
  </si>
  <si>
    <t>АО АИС "Ферма Роста"
(Молочное производство)
178,1 м3</t>
  </si>
  <si>
    <t>р. Осетр</t>
  </si>
  <si>
    <t>утилизация по иловым картам</t>
  </si>
  <si>
    <t>трубы, задвижки, компрессоры, насосы</t>
  </si>
  <si>
    <t>Инженер по эксплуатации и ремонту сетей и коммунальных объектов
Губарев Ю.В.
8-919-763-75-12</t>
  </si>
  <si>
    <t>КОС     с. Дмитриевский</t>
  </si>
  <si>
    <t>р. Кудесна</t>
  </si>
  <si>
    <t>Инженер по эксплуатации и ремонту сетей и коммунальных объектов
Бирюков С.И
8-977-338-49-09</t>
  </si>
  <si>
    <t>КОС      с. Мочилы</t>
  </si>
  <si>
    <t>р. Мочилка</t>
  </si>
  <si>
    <t>КОС       с. Подхожее</t>
  </si>
  <si>
    <t>р. Татарка</t>
  </si>
  <si>
    <t xml:space="preserve">Инженер по эксплуатации и ремонту сетей и коммунальных объектов
Атаманюк С.П.
8-926-581-02-13
</t>
  </si>
  <si>
    <t>КОС      д. Шеметово</t>
  </si>
  <si>
    <t>р. Полосня</t>
  </si>
  <si>
    <t xml:space="preserve"> нет</t>
  </si>
  <si>
    <t>КОС      с. Глубокое</t>
  </si>
  <si>
    <t>р. Турейка</t>
  </si>
  <si>
    <t xml:space="preserve">  нет</t>
  </si>
  <si>
    <t>начальник ОС и КНС Узуново, Мягкое, Коровино
Горшков С.Л.
8-905-107-03-83</t>
  </si>
  <si>
    <t>КОС       с. Крутое</t>
  </si>
  <si>
    <t>р. Березенка</t>
  </si>
  <si>
    <t>КОС       с. Мягкое</t>
  </si>
  <si>
    <t xml:space="preserve">   нет</t>
  </si>
  <si>
    <t>Мастер участка с.Клемово
Горбач В.М.
8-925-188-41-30</t>
  </si>
  <si>
    <t>КОС    п. Новоклёмово</t>
  </si>
  <si>
    <t>р. Осётр</t>
  </si>
  <si>
    <t xml:space="preserve">    нет</t>
  </si>
  <si>
    <t>КОС с. Петрово</t>
  </si>
  <si>
    <t>р. Мордвес</t>
  </si>
  <si>
    <t xml:space="preserve">     нет</t>
  </si>
  <si>
    <t>КОС  с. Узуново</t>
  </si>
  <si>
    <t xml:space="preserve">ООО" Мегамол"
(Молочное производство)
15,95 м3
</t>
  </si>
  <si>
    <t>г.о. Серпухов</t>
  </si>
  <si>
    <t>МУП "Водоканал-Сервис"</t>
  </si>
  <si>
    <t>директор Белова Марина Владимировна,                          тел. 8-4967-72-17-79</t>
  </si>
  <si>
    <t>биологические очистные сооружения г.о. Серпухов, Безымянный переулок, д. 1</t>
  </si>
  <si>
    <t>Проект реконструкции выполнен в 2021 году.</t>
  </si>
  <si>
    <t>с. Липицы</t>
  </si>
  <si>
    <t xml:space="preserve">биологические очистные сооружения                 с. Липицы
</t>
  </si>
  <si>
    <t>на стадии оформления</t>
  </si>
  <si>
    <t>имеются</t>
  </si>
  <si>
    <t>2022 нет</t>
  </si>
  <si>
    <t>Турбовентилятор ТВ-1, насос ТУ 26-06, насос перекачивающий с усреднителя К 80-65-160, узел учета сточных вод, насос-дозатор, обогреватели</t>
  </si>
  <si>
    <t>г. Ступино</t>
  </si>
  <si>
    <t>г.о. Ступино</t>
  </si>
  <si>
    <t>МУП "ПТО ЖКХ"</t>
  </si>
  <si>
    <r>
      <t xml:space="preserve"> г. Ступино    ул. Белопесоцкая           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54.985779, 38.004650</t>
    </r>
  </si>
  <si>
    <t>АО "СМК"(Металлургическая компания) = 2956,648м³ ;                                                                             АО "СМПП"(Машиностроительное предприятие) = 430,031м³;  АО "СТУПИНСКИЙ ХИМИЧЕСКИЙ ЗАВОД"(Химическое производство) = 12м³;  ООО"МАРС" (Пищевое производство) = 341,112м³; ООО "СЗС" (Производство стеклопластики) = 865,498м³</t>
  </si>
  <si>
    <t>р. Кремница</t>
  </si>
  <si>
    <t>Анализы сточных вод проводятся собственной аккредиованной лабораторией (Химико-бактериологический центр контроля качества воды МУП "ПТО ЖКХ" г.о. Ступино, аттестат аккредитации ИЛ/АЛ-0083) согласно Рабочей программе производственного контроля качества сточной воды очистных сооружений на 2020-2025 гг.</t>
  </si>
  <si>
    <r>
      <t>1800</t>
    </r>
    <r>
      <rPr>
        <sz val="10"/>
        <color theme="1"/>
        <rFont val="Calibri"/>
        <family val="2"/>
        <charset val="204"/>
      </rPr>
      <t>÷</t>
    </r>
    <r>
      <rPr>
        <sz val="10"/>
        <color theme="1"/>
        <rFont val="Calibri"/>
        <family val="2"/>
        <charset val="204"/>
        <scheme val="minor"/>
      </rPr>
      <t>2000</t>
    </r>
  </si>
  <si>
    <t>1.Решетки с ручной очисткой   2.Решетки с мех. очисткой  3.Песколовки                            4.Первичные отстойники  5.Аэротенки                         6.Вторичные отстойники 7.Насосные и воздуходувные станции                                      8.Иловые площадки 9.Метантенки                                          10.Хлораторные установки</t>
  </si>
  <si>
    <t>г.о. Ступино с. Городище         54.884444, 38.231389</t>
  </si>
  <si>
    <t>1.Решетки с ручной очисткой     2.Песколовки                            3.Первичные отстойники  4.Аэротенки                         5.Вторичные отстойники 6.Насосные и воздуходувные станции                                      7.Иловые площадки                                          8.Хлораторные установки</t>
  </si>
  <si>
    <t xml:space="preserve">г. Ступино,  ул. Левая Пойма                      54.868521, 38.155724        
</t>
  </si>
  <si>
    <t>повехн.</t>
  </si>
  <si>
    <t>Г.о. Ступино с. Старая Ситня                          54.940000, 38.124167</t>
  </si>
  <si>
    <t>р. Каширка</t>
  </si>
  <si>
    <t>Г.о. Ступино п. Жилево               54.985779, 38.004650</t>
  </si>
  <si>
    <t>ОАО "ННЦ ГП - ИГД им. А.А. Скочинского"(институт горного дела) = 12,392м³</t>
  </si>
  <si>
    <t>ручей Гремячий             (приток р. Ситня)</t>
  </si>
  <si>
    <t>Г.о. Ступино с. Шугарово    ул. Запрудная , 2              55.049722, 37.983611</t>
  </si>
  <si>
    <t>ООО "СРП Рыбный день" (рыбное производство) = 16,154м³</t>
  </si>
  <si>
    <t>Г.о. Ступино, п. Михнево, 76км Каширского шоссе "РМЗ"    55.105219, 37.955139</t>
  </si>
  <si>
    <r>
      <rPr>
        <sz val="11"/>
        <color theme="1"/>
        <rFont val="Calibri"/>
        <family val="2"/>
        <charset val="204"/>
        <scheme val="minor"/>
      </rPr>
      <t>2300</t>
    </r>
    <r>
      <rPr>
        <sz val="11"/>
        <color theme="1"/>
        <rFont val="Calibri"/>
        <family val="2"/>
        <charset val="204"/>
      </rPr>
      <t>÷2500</t>
    </r>
  </si>
  <si>
    <t>1.Первичные отстойники 2.Песколовки                                                                   3.Поля фильтрации                           4. Иловые площадки</t>
  </si>
  <si>
    <t xml:space="preserve">Г.о. Ступино, п. Михнево, 72км Каширского шоссе "МЗВЗ"                       55.125575 37.935381  </t>
  </si>
  <si>
    <t>ОАО "Климатехника"(производство металлических конструкций) = 297,041м³</t>
  </si>
  <si>
    <t>1.Первичные отстойники                 2. Решетки с рручной очисткой  3.Песколовки                                       4. Биофильтры                                                                5.Поля фильтрации                           6. Иловые площадки</t>
  </si>
  <si>
    <t>Г.о. Ступино, п.Михнево, ул.Астафьевская, вл.51б "РТП"    55.108833, 37.975607</t>
  </si>
  <si>
    <t>1.Первичные отстойники 2.Песколовки                               3.Биофильтры                                                          4.Поля фильтрации                           5. Иловые площадки</t>
  </si>
  <si>
    <t xml:space="preserve">Г.о. Ступино, п. Михнево, "МОВИР"                   55.133273,37.969810  </t>
  </si>
  <si>
    <t>1.Первичные отстойники                 2. Решетки с ручной очисткой  3.Песколовки                                       4. Аэротенки              5.Насосные и воздуходувные станции                                  6.Вторичные отстойники                                                                   7. Иловые площадки</t>
  </si>
  <si>
    <t>Г.о. Ступино, с.Татариново                     55.222445, 37.932389</t>
  </si>
  <si>
    <t>ИП Хон Евгений Олегович (Пищевое производство) = 53,784м³; ООО"ПК"Вкусы здоровья" (Косметическое производство) = 6,980м³</t>
  </si>
  <si>
    <t>р. Востец</t>
  </si>
  <si>
    <t>1.Первичные отстойники                 2. Решетки с ручной очисткой  3.Песколовки                                       4. Аэротенки              5.Насосные и воздуходувные станции                                         6. Иловые площадки</t>
  </si>
  <si>
    <t>Г.о. Ступино, с.Константиновское              55.164323,37.956931</t>
  </si>
  <si>
    <t xml:space="preserve">р. Речица </t>
  </si>
  <si>
    <t>1800÷2000</t>
  </si>
  <si>
    <t>1.Первичные отстойники                 2. Решетки с ручной очисткой                                        3. Аэротенки              4.Насосные и воздуходувные станции                                                               5. Иловые площадки</t>
  </si>
  <si>
    <t>Г.о. Ступино с. Ивановское  ул. Парковая вл.8                                55.079722, 37.846944</t>
  </si>
  <si>
    <t>р. Сосенка</t>
  </si>
  <si>
    <t xml:space="preserve">1.Решетки с ручной очисткой     2.Песколовки                            3.Аэротенки                           4.Насосные и воздуходувные станции                                       5.Хлораторные установки                            6.Иловые площадки </t>
  </si>
  <si>
    <t xml:space="preserve"> Г.о. Ступино с.Хатунь  Колхозный проезд 23             55.002020, 37.842909 </t>
  </si>
  <si>
    <t>р. Лопасня</t>
  </si>
  <si>
    <t>Г.о. Ступино  р.п. Малино ул.Промышленная, 11                       55.099204,38.180265</t>
  </si>
  <si>
    <t>ООО "БАЗА МАЛИНО"(Складирование и хранение) = 15,145м³; ООО "КЕРАМА МАРАЦЦИ" (Керамическое производство) = 45,720м³</t>
  </si>
  <si>
    <t xml:space="preserve">р. Городенка </t>
  </si>
  <si>
    <t>1.Решетки с ручной очисткой  2. Решетки с механической очисткой                      3.Первичные отстойники 4.Песколовки               5.Аэротенки                                              6. Вторичные отстойники                                     7.Насосные и воздуходувные станции                                       8.Хлораторная                            9. Иловые площадки</t>
  </si>
  <si>
    <t>Г.о. Ступино  д.Дубнево    ул.Новые дома               55.109441,38.106554</t>
  </si>
  <si>
    <t>НАО "Заветы Ленина" (Сельхоз предприятие) = 6,279м³</t>
  </si>
  <si>
    <t xml:space="preserve">1.Решетки с ручной очисткой  2.Первичные отстойники                         3.Песколовки               4.Аэротенки                                                                                  5.Насосные и воздуходувные станции                                       6.Хлораторная                            </t>
  </si>
  <si>
    <t xml:space="preserve">Г.о. Ступино  с. Аксиньино                       ул.  Овражная, 3                55.153678,38.292345  </t>
  </si>
  <si>
    <t>Г.о. Ступино д. Леонтьево   ул. Центральная, вл.2а             55.067419,38.277413</t>
  </si>
  <si>
    <t>ЗАО "ЛЕОНТЬЕВО"(Сельхоз предприятие) = 22,008м³</t>
  </si>
  <si>
    <t xml:space="preserve">р. Сухуша </t>
  </si>
  <si>
    <t>1.Решетки с ручной очисткой                      2.Первичные отстойники 3.Песколовки              4.Аэротенки                                                                                 5.Насосные и воздуходувные станции                                      6.Хлораторная                                    7. Иловые площадки</t>
  </si>
  <si>
    <t>Г.о. Ступино  д. Алфимово        Промышленная                    55.119836,38.337081</t>
  </si>
  <si>
    <r>
      <t>2300</t>
    </r>
    <r>
      <rPr>
        <sz val="11"/>
        <color theme="1"/>
        <rFont val="Calibri"/>
        <family val="2"/>
        <charset val="204"/>
      </rPr>
      <t>÷2500</t>
    </r>
  </si>
  <si>
    <t>1.Решетки с ручной очисткой                      2.Первичные отстойники 3.Песколовки              4.Аэротенки                                                                                 5.Насосные и воздуходувные станции                                                                        6. Иловые площадки</t>
  </si>
  <si>
    <t xml:space="preserve">Г.о. Ступино д. Беспятово ул. Лесная, 5                                           55.228753, 38.366874 </t>
  </si>
  <si>
    <t xml:space="preserve"> р.Северка</t>
  </si>
  <si>
    <t>1500÷1800</t>
  </si>
  <si>
    <t xml:space="preserve">1.Решетки с ручной очисткой                      2.Первичные отстойники 3.Песколовки              4.Аэротенки                                                                                 5.Насосные и воздуходувные станции                                                                       </t>
  </si>
  <si>
    <t xml:space="preserve">Г.о. Ступино с. Большое Алексеевское  , ул. 2-я Новая, вл.6                        55.239221,38.220970  </t>
  </si>
  <si>
    <t xml:space="preserve">1.Решетки с ручной очисткой                      2.Первичные отстойники                                                                                          3.Насосная  станция             4.Поля фильтрации                                                          </t>
  </si>
  <si>
    <t>Г.о.Ступино с. Мещерино     55.190574,38.365134</t>
  </si>
  <si>
    <t>05.04.2023г.</t>
  </si>
  <si>
    <t>Черноголовка</t>
  </si>
  <si>
    <t>Ногинский</t>
  </si>
  <si>
    <t>МУП "УЭ"</t>
  </si>
  <si>
    <t xml:space="preserve">г. Черноголовка ул. Техническая ст.1 </t>
  </si>
  <si>
    <t>р. Загрепка</t>
  </si>
  <si>
    <r>
      <t xml:space="preserve">Анализы сточных вод, поступающих на очистку (при наличии)                </t>
    </r>
    <r>
      <rPr>
        <u/>
        <sz val="10"/>
        <color theme="1"/>
        <rFont val="Times New Roman"/>
        <family val="1"/>
        <charset val="204"/>
      </rPr>
      <t>мг/дм3</t>
    </r>
  </si>
  <si>
    <t>р.п. Монино</t>
  </si>
  <si>
    <t>Щёлковский район</t>
  </si>
  <si>
    <t>ООО "ТеплоВодоСнабжение"</t>
  </si>
  <si>
    <t xml:space="preserve"> Царегородцев Александр Витальевич, Генеральный директор, 8(496)562-71-36</t>
  </si>
  <si>
    <t>МО, городской округ Щёлково, р.п. Монино, ул. Баранова</t>
  </si>
  <si>
    <t xml:space="preserve">1994 г </t>
  </si>
  <si>
    <t>КАС/ВОЛГА/2231/87-КЛЯЗЬМА (в ручей "Безымянный", впадающий через  1.96 км в р.Клязьма в районе д. Балобаново)</t>
  </si>
  <si>
    <t>нет, в стадии заключения договоров</t>
  </si>
  <si>
    <t xml:space="preserve">Нет </t>
  </si>
  <si>
    <t>рН 7,2 ед. рН       Взв  120 мг/дм3 Аммоний 50,9        Нитриты 0,25 Нитраты 0,5                              ХПК 605         БПК5 305  Нефтепр 2,05 Фосфат 15,00 Нефтепр 0,5      хлориды 150,6         сульфаты 95 ,0     АПАВ 1,5,           железо 1,65, фенолы общие 0,57</t>
  </si>
  <si>
    <t>Утилизация по договору  ООО ЭП «Интер Грин"</t>
  </si>
  <si>
    <t xml:space="preserve">Предложение в ПИЛОТ
 Объем стока, м3/сутки
</t>
  </si>
  <si>
    <t>иловые площадки, в ближайший полигон</t>
  </si>
  <si>
    <t>Год постройки</t>
  </si>
  <si>
    <t>Статус
действующее, аварийное, не действует</t>
  </si>
  <si>
    <t>пгт. Троицко-Печорск</t>
  </si>
  <si>
    <t>Троицко-Печорский</t>
  </si>
  <si>
    <t>Троицко-Печорский филиал АО "Коми тепловая компания"</t>
  </si>
  <si>
    <t>Гончар П.А., технический директор</t>
  </si>
  <si>
    <t>Республика Коми, пгт. Троицко-Печорск, ул. Загородная, 1</t>
  </si>
  <si>
    <t>действующие</t>
  </si>
  <si>
    <t>река Печора</t>
  </si>
  <si>
    <t>Решение Троицко-Печорского районного суда от 11.02.2014 г. , дело № 2-38/2014</t>
  </si>
  <si>
    <t>Республика Коми, пгт. Троицко-Печорск, ул. Мира</t>
  </si>
  <si>
    <t>Республика Коми, пгт. Троицко-Печорск, ул. Октябрьская</t>
  </si>
  <si>
    <t>болото водосборной площади Вой-Вож</t>
  </si>
  <si>
    <t>Республика Коми, Троицко-Печорский район, п. Якша, ул. Школьная</t>
  </si>
  <si>
    <t>Очистка не соответствует санитарным нормам</t>
  </si>
  <si>
    <t>https://troickopechorskij-r11.gosweb.gosuslugi.ru/deyatelnost/napravleniya-deyatelnosti/zhkh/kachestvo-stochnyh-vod/</t>
  </si>
  <si>
    <t>Администрация МО МР "Троицко - Печорский"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</si>
</sst>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#,##0.000"/>
    <numFmt numFmtId="166" formatCode="dd/mm/yy;@"/>
    <numFmt numFmtId="167" formatCode="[$-419]General"/>
    <numFmt numFmtId="168" formatCode="[$-419]#,##0.00"/>
    <numFmt numFmtId="169" formatCode="dd/mm/yy"/>
    <numFmt numFmtId="170" formatCode="0.0"/>
    <numFmt numFmtId="171" formatCode="#,##0.0"/>
  </numFmts>
  <fonts count="6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7" tint="0.79998168889431442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u/>
      <sz val="10"/>
      <color theme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2F0D9"/>
        <bgColor rgb="FFE2F0D9"/>
      </patternFill>
    </fill>
    <fill>
      <patternFill patternType="solid">
        <fgColor rgb="FFDAE3F3"/>
        <bgColor rgb="FFDAE3F3"/>
      </patternFill>
    </fill>
    <fill>
      <patternFill patternType="solid">
        <fgColor rgb="FFFFE699"/>
        <bgColor rgb="FFFFE699"/>
      </patternFill>
    </fill>
    <fill>
      <patternFill patternType="solid">
        <fgColor rgb="FFFFFFFF"/>
        <bgColor rgb="FFFFFFCC"/>
      </patternFill>
    </fill>
    <fill>
      <patternFill patternType="solid">
        <fgColor rgb="FFE2F0D9"/>
        <bgColor rgb="FFDAE3F3"/>
      </patternFill>
    </fill>
    <fill>
      <patternFill patternType="solid">
        <fgColor rgb="FFDAE3F3"/>
        <bgColor rgb="FFE2F0D9"/>
      </patternFill>
    </fill>
    <fill>
      <patternFill patternType="solid">
        <fgColor rgb="FFFFE699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7" fillId="0" borderId="0"/>
    <xf numFmtId="167" fontId="28" fillId="0" borderId="0" applyBorder="0" applyProtection="0"/>
    <xf numFmtId="0" fontId="28" fillId="0" borderId="0"/>
    <xf numFmtId="0" fontId="41" fillId="0" borderId="0"/>
    <xf numFmtId="0" fontId="45" fillId="0" borderId="0"/>
    <xf numFmtId="0" fontId="54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65" fontId="12" fillId="5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right"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17" fillId="0" borderId="0" xfId="1"/>
    <xf numFmtId="0" fontId="19" fillId="0" borderId="0" xfId="1" applyFont="1" applyAlignment="1">
      <alignment horizontal="left" wrapText="1"/>
    </xf>
    <xf numFmtId="0" fontId="20" fillId="10" borderId="1" xfId="1" applyFont="1" applyFill="1" applyBorder="1" applyAlignment="1">
      <alignment horizontal="center" vertical="center" wrapText="1"/>
    </xf>
    <xf numFmtId="0" fontId="20" fillId="11" borderId="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2" fillId="9" borderId="1" xfId="1" applyFont="1" applyFill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164" fontId="22" fillId="9" borderId="1" xfId="1" applyNumberFormat="1" applyFont="1" applyFill="1" applyBorder="1" applyAlignment="1">
      <alignment horizontal="right" vertical="center" wrapText="1"/>
    </xf>
    <xf numFmtId="0" fontId="22" fillId="9" borderId="1" xfId="1" applyFont="1" applyFill="1" applyBorder="1" applyAlignment="1">
      <alignment horizontal="right" vertical="center" wrapText="1"/>
    </xf>
    <xf numFmtId="4" fontId="22" fillId="9" borderId="1" xfId="1" applyNumberFormat="1" applyFont="1" applyFill="1" applyBorder="1" applyAlignment="1">
      <alignment horizontal="right" vertical="center" wrapText="1"/>
    </xf>
    <xf numFmtId="0" fontId="22" fillId="9" borderId="0" xfId="1" applyFont="1" applyFill="1" applyAlignment="1">
      <alignment wrapText="1"/>
    </xf>
    <xf numFmtId="0" fontId="22" fillId="0" borderId="0" xfId="1" applyFont="1" applyAlignment="1">
      <alignment wrapText="1"/>
    </xf>
    <xf numFmtId="0" fontId="17" fillId="9" borderId="0" xfId="1" applyFill="1" applyAlignment="1">
      <alignment wrapText="1"/>
    </xf>
    <xf numFmtId="14" fontId="22" fillId="9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68" fontId="24" fillId="12" borderId="9" xfId="2" applyNumberFormat="1" applyFont="1" applyFill="1" applyBorder="1" applyAlignment="1">
      <alignment vertical="center" wrapText="1"/>
    </xf>
    <xf numFmtId="167" fontId="29" fillId="0" borderId="0" xfId="2" applyFont="1" applyAlignment="1">
      <alignment horizontal="left" vertical="center" wrapText="1"/>
    </xf>
    <xf numFmtId="167" fontId="29" fillId="0" borderId="0" xfId="2" applyFont="1" applyAlignment="1">
      <alignment horizontal="left" wrapText="1"/>
    </xf>
    <xf numFmtId="167" fontId="25" fillId="13" borderId="9" xfId="2" applyFont="1" applyFill="1" applyBorder="1" applyAlignment="1">
      <alignment horizontal="center" vertical="center" wrapText="1"/>
    </xf>
    <xf numFmtId="167" fontId="25" fillId="14" borderId="9" xfId="2" applyFont="1" applyFill="1" applyBorder="1" applyAlignment="1">
      <alignment horizontal="center" vertical="center" wrapText="1"/>
    </xf>
    <xf numFmtId="164" fontId="30" fillId="0" borderId="0" xfId="2" applyNumberFormat="1" applyFont="1" applyAlignment="1">
      <alignment horizontal="center" vertical="center" wrapText="1"/>
    </xf>
    <xf numFmtId="167" fontId="31" fillId="0" borderId="0" xfId="2" applyFont="1" applyAlignment="1">
      <alignment horizontal="center" vertical="center" wrapText="1"/>
    </xf>
    <xf numFmtId="167" fontId="33" fillId="12" borderId="0" xfId="2" applyFont="1" applyFill="1" applyAlignment="1">
      <alignment vertical="center" wrapText="1"/>
    </xf>
    <xf numFmtId="167" fontId="32" fillId="12" borderId="0" xfId="2" applyFont="1" applyFill="1" applyAlignment="1">
      <alignment wrapText="1"/>
    </xf>
    <xf numFmtId="168" fontId="24" fillId="15" borderId="9" xfId="2" applyNumberFormat="1" applyFont="1" applyFill="1" applyBorder="1" applyAlignment="1">
      <alignment horizontal="right" vertical="center" wrapText="1"/>
    </xf>
    <xf numFmtId="167" fontId="33" fillId="0" borderId="0" xfId="2" applyFont="1" applyAlignment="1">
      <alignment vertical="center" wrapText="1"/>
    </xf>
    <xf numFmtId="167" fontId="32" fillId="0" borderId="0" xfId="2" applyFont="1" applyAlignment="1">
      <alignment wrapText="1"/>
    </xf>
    <xf numFmtId="167" fontId="28" fillId="0" borderId="0" xfId="2" applyAlignment="1">
      <alignment horizontal="center" vertical="center" wrapText="1"/>
    </xf>
    <xf numFmtId="167" fontId="28" fillId="0" borderId="0" xfId="2" applyAlignment="1">
      <alignment wrapText="1"/>
    </xf>
    <xf numFmtId="167" fontId="28" fillId="12" borderId="0" xfId="2" applyFill="1" applyAlignment="1">
      <alignment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8" fillId="0" borderId="0" xfId="3" applyAlignment="1">
      <alignment horizontal="center" vertical="center" wrapText="1"/>
    </xf>
    <xf numFmtId="0" fontId="28" fillId="0" borderId="0" xfId="3" applyAlignment="1">
      <alignment wrapText="1"/>
    </xf>
    <xf numFmtId="0" fontId="28" fillId="16" borderId="0" xfId="3" applyFill="1" applyAlignment="1">
      <alignment wrapText="1"/>
    </xf>
    <xf numFmtId="0" fontId="33" fillId="0" borderId="0" xfId="3" applyFont="1" applyAlignment="1">
      <alignment vertical="center" wrapText="1"/>
    </xf>
    <xf numFmtId="4" fontId="24" fillId="16" borderId="1" xfId="3" applyNumberFormat="1" applyFont="1" applyFill="1" applyBorder="1" applyAlignment="1">
      <alignment vertic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wrapText="1"/>
    </xf>
    <xf numFmtId="0" fontId="25" fillId="17" borderId="1" xfId="3" applyFont="1" applyFill="1" applyBorder="1" applyAlignment="1">
      <alignment horizontal="center" vertical="center" wrapText="1"/>
    </xf>
    <xf numFmtId="0" fontId="25" fillId="18" borderId="1" xfId="3" applyFont="1" applyFill="1" applyBorder="1" applyAlignment="1">
      <alignment horizontal="center" vertical="center" wrapText="1"/>
    </xf>
    <xf numFmtId="164" fontId="30" fillId="0" borderId="0" xfId="3" applyNumberFormat="1" applyFont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3" fillId="16" borderId="0" xfId="3" applyFont="1" applyFill="1" applyAlignment="1">
      <alignment vertical="center" wrapText="1"/>
    </xf>
    <xf numFmtId="0" fontId="32" fillId="16" borderId="0" xfId="3" applyFont="1" applyFill="1" applyAlignment="1">
      <alignment wrapText="1"/>
    </xf>
    <xf numFmtId="4" fontId="24" fillId="19" borderId="1" xfId="3" applyNumberFormat="1" applyFont="1" applyFill="1" applyBorder="1" applyAlignment="1">
      <alignment horizontal="right" vertical="center" wrapText="1"/>
    </xf>
    <xf numFmtId="0" fontId="32" fillId="0" borderId="0" xfId="3" applyFont="1" applyAlignment="1">
      <alignment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70" fontId="8" fillId="2" borderId="1" xfId="0" applyNumberFormat="1" applyFont="1" applyFill="1" applyBorder="1" applyAlignment="1">
      <alignment horizontal="center" vertical="center" wrapText="1"/>
    </xf>
    <xf numFmtId="171" fontId="8" fillId="2" borderId="1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3" fontId="22" fillId="9" borderId="1" xfId="1" applyNumberFormat="1" applyFont="1" applyFill="1" applyBorder="1" applyAlignment="1">
      <alignment horizontal="center" vertical="center" wrapText="1"/>
    </xf>
    <xf numFmtId="4" fontId="22" fillId="9" borderId="1" xfId="1" applyNumberFormat="1" applyFont="1" applyFill="1" applyBorder="1" applyAlignment="1">
      <alignment horizontal="center" vertical="center" wrapText="1"/>
    </xf>
    <xf numFmtId="2" fontId="22" fillId="9" borderId="1" xfId="1" applyNumberFormat="1" applyFont="1" applyFill="1" applyBorder="1" applyAlignment="1">
      <alignment horizontal="center" vertical="center" wrapText="1"/>
    </xf>
    <xf numFmtId="170" fontId="22" fillId="9" borderId="1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167" fontId="32" fillId="20" borderId="9" xfId="2" applyFont="1" applyFill="1" applyBorder="1" applyAlignment="1">
      <alignment horizontal="center" vertical="center" wrapText="1"/>
    </xf>
    <xf numFmtId="167" fontId="32" fillId="20" borderId="9" xfId="2" applyFont="1" applyFill="1" applyBorder="1" applyAlignment="1">
      <alignment vertical="center" wrapText="1"/>
    </xf>
    <xf numFmtId="167" fontId="28" fillId="7" borderId="9" xfId="2" applyFill="1" applyBorder="1" applyAlignment="1">
      <alignment vertical="center" wrapText="1"/>
    </xf>
    <xf numFmtId="167" fontId="39" fillId="7" borderId="9" xfId="2" applyFont="1" applyFill="1" applyBorder="1" applyAlignment="1">
      <alignment horizontal="center" vertical="center" wrapText="1"/>
    </xf>
    <xf numFmtId="164" fontId="32" fillId="20" borderId="9" xfId="2" applyNumberFormat="1" applyFont="1" applyFill="1" applyBorder="1" applyAlignment="1">
      <alignment horizontal="right" vertical="center" wrapText="1"/>
    </xf>
    <xf numFmtId="167" fontId="32" fillId="20" borderId="9" xfId="2" applyFont="1" applyFill="1" applyBorder="1" applyAlignment="1">
      <alignment horizontal="right" vertical="center" wrapText="1"/>
    </xf>
    <xf numFmtId="168" fontId="32" fillId="20" borderId="9" xfId="2" applyNumberFormat="1" applyFont="1" applyFill="1" applyBorder="1" applyAlignment="1">
      <alignment horizontal="right" vertical="center" wrapText="1"/>
    </xf>
    <xf numFmtId="0" fontId="32" fillId="21" borderId="1" xfId="3" applyFont="1" applyFill="1" applyBorder="1" applyAlignment="1">
      <alignment horizontal="center" vertical="center" wrapText="1"/>
    </xf>
    <xf numFmtId="169" fontId="32" fillId="21" borderId="1" xfId="3" applyNumberFormat="1" applyFont="1" applyFill="1" applyBorder="1" applyAlignment="1">
      <alignment horizontal="center" vertical="center" wrapText="1"/>
    </xf>
    <xf numFmtId="0" fontId="28" fillId="7" borderId="0" xfId="3" applyFill="1" applyAlignment="1">
      <alignment horizontal="justify"/>
    </xf>
    <xf numFmtId="164" fontId="32" fillId="21" borderId="1" xfId="3" applyNumberFormat="1" applyFont="1" applyFill="1" applyBorder="1" applyAlignment="1">
      <alignment horizontal="right" vertical="center" wrapText="1"/>
    </xf>
    <xf numFmtId="0" fontId="32" fillId="21" borderId="1" xfId="3" applyFont="1" applyFill="1" applyBorder="1" applyAlignment="1">
      <alignment vertical="center" wrapText="1"/>
    </xf>
    <xf numFmtId="0" fontId="32" fillId="21" borderId="1" xfId="3" applyFont="1" applyFill="1" applyBorder="1" applyAlignment="1">
      <alignment horizontal="right" vertical="center" wrapText="1"/>
    </xf>
    <xf numFmtId="4" fontId="32" fillId="21" borderId="1" xfId="3" applyNumberFormat="1" applyFont="1" applyFill="1" applyBorder="1" applyAlignment="1">
      <alignment horizontal="right" vertical="center" wrapText="1"/>
    </xf>
    <xf numFmtId="0" fontId="39" fillId="7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2" fillId="22" borderId="1" xfId="0" applyNumberFormat="1" applyFont="1" applyFill="1" applyBorder="1" applyAlignment="1">
      <alignment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left" vertical="center" wrapText="1"/>
    </xf>
    <xf numFmtId="164" fontId="2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2" fillId="2" borderId="0" xfId="0" applyFont="1" applyFill="1" applyAlignment="1">
      <alignment vertical="center" wrapText="1"/>
    </xf>
    <xf numFmtId="0" fontId="15" fillId="2" borderId="0" xfId="0" applyFont="1" applyFill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" fontId="37" fillId="5" borderId="1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4" fontId="15" fillId="2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1" fillId="2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40" fillId="0" borderId="1" xfId="3" applyFont="1" applyBorder="1" applyAlignment="1">
      <alignment horizontal="left" vertical="center" wrapText="1" indent="1"/>
    </xf>
    <xf numFmtId="0" fontId="15" fillId="2" borderId="4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center"/>
    </xf>
    <xf numFmtId="2" fontId="36" fillId="2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5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" fontId="36" fillId="2" borderId="1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vertical="center" wrapText="1"/>
    </xf>
    <xf numFmtId="164" fontId="56" fillId="2" borderId="1" xfId="0" applyNumberFormat="1" applyFont="1" applyFill="1" applyBorder="1" applyAlignment="1">
      <alignment horizontal="right" vertical="center" wrapText="1"/>
    </xf>
    <xf numFmtId="0" fontId="56" fillId="2" borderId="1" xfId="0" applyFont="1" applyFill="1" applyBorder="1" applyAlignment="1">
      <alignment vertical="center" wrapText="1"/>
    </xf>
    <xf numFmtId="0" fontId="56" fillId="2" borderId="1" xfId="0" applyFont="1" applyFill="1" applyBorder="1" applyAlignment="1">
      <alignment horizontal="right" vertical="center" wrapText="1"/>
    </xf>
    <xf numFmtId="4" fontId="56" fillId="2" borderId="1" xfId="0" applyNumberFormat="1" applyFont="1" applyFill="1" applyBorder="1" applyAlignment="1">
      <alignment horizontal="right" vertical="center" wrapText="1"/>
    </xf>
    <xf numFmtId="0" fontId="56" fillId="2" borderId="0" xfId="0" applyFont="1" applyFill="1" applyAlignment="1">
      <alignment vertical="center" wrapText="1"/>
    </xf>
    <xf numFmtId="0" fontId="56" fillId="2" borderId="0" xfId="0" applyFont="1" applyFill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wrapText="1"/>
    </xf>
    <xf numFmtId="0" fontId="46" fillId="2" borderId="0" xfId="0" applyFont="1" applyFill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1" fillId="2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3" fontId="42" fillId="2" borderId="1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59" fillId="2" borderId="1" xfId="0" applyFont="1" applyFill="1" applyBorder="1" applyAlignment="1">
      <alignment horizontal="center" vertical="center" wrapText="1"/>
    </xf>
    <xf numFmtId="164" fontId="59" fillId="2" borderId="1" xfId="0" applyNumberFormat="1" applyFont="1" applyFill="1" applyBorder="1" applyAlignment="1">
      <alignment horizontal="right" vertical="center" wrapText="1"/>
    </xf>
    <xf numFmtId="0" fontId="59" fillId="2" borderId="1" xfId="0" applyFont="1" applyFill="1" applyBorder="1" applyAlignment="1">
      <alignment vertical="center" wrapText="1"/>
    </xf>
    <xf numFmtId="0" fontId="59" fillId="2" borderId="1" xfId="0" applyFont="1" applyFill="1" applyBorder="1" applyAlignment="1">
      <alignment horizontal="right" vertical="center" wrapText="1"/>
    </xf>
    <xf numFmtId="4" fontId="59" fillId="2" borderId="1" xfId="0" applyNumberFormat="1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vertical="center" wrapText="1"/>
    </xf>
    <xf numFmtId="0" fontId="60" fillId="7" borderId="1" xfId="0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right" vertical="center" wrapText="1"/>
    </xf>
    <xf numFmtId="4" fontId="14" fillId="7" borderId="1" xfId="0" applyNumberFormat="1" applyFont="1" applyFill="1" applyBorder="1" applyAlignment="1">
      <alignment horizontal="right" vertical="center" wrapText="1"/>
    </xf>
    <xf numFmtId="0" fontId="61" fillId="0" borderId="0" xfId="0" applyFont="1"/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58" fillId="2" borderId="1" xfId="0" applyNumberFormat="1" applyFont="1" applyFill="1" applyBorder="1" applyAlignment="1">
      <alignment horizontal="center" vertical="center" wrapText="1"/>
    </xf>
    <xf numFmtId="3" fontId="58" fillId="2" borderId="1" xfId="0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164" fontId="58" fillId="2" borderId="1" xfId="0" applyNumberFormat="1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4" fontId="18" fillId="22" borderId="1" xfId="1" applyNumberFormat="1" applyFont="1" applyFill="1" applyBorder="1" applyAlignment="1">
      <alignment vertical="center" wrapText="1"/>
    </xf>
    <xf numFmtId="4" fontId="18" fillId="22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4" borderId="1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9" fontId="62" fillId="0" borderId="0" xfId="7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" fontId="12" fillId="22" borderId="7" xfId="0" applyNumberFormat="1" applyFont="1" applyFill="1" applyBorder="1" applyAlignment="1">
      <alignment horizontal="center" vertical="center" wrapText="1"/>
    </xf>
    <xf numFmtId="4" fontId="12" fillId="22" borderId="8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left" vertical="top" wrapText="1"/>
    </xf>
    <xf numFmtId="4" fontId="11" fillId="0" borderId="4" xfId="0" applyNumberFormat="1" applyFont="1" applyBorder="1" applyAlignment="1">
      <alignment horizontal="left" vertical="top" wrapText="1"/>
    </xf>
    <xf numFmtId="4" fontId="26" fillId="0" borderId="3" xfId="0" applyNumberFormat="1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left" vertical="center" wrapText="1"/>
    </xf>
    <xf numFmtId="4" fontId="26" fillId="0" borderId="4" xfId="0" applyNumberFormat="1" applyFont="1" applyBorder="1" applyAlignment="1">
      <alignment horizontal="left" vertical="center" wrapText="1"/>
    </xf>
    <xf numFmtId="0" fontId="18" fillId="9" borderId="1" xfId="1" applyFont="1" applyFill="1" applyBorder="1" applyAlignment="1">
      <alignment horizontal="left" vertical="center" wrapText="1"/>
    </xf>
    <xf numFmtId="0" fontId="18" fillId="9" borderId="5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 wrapText="1"/>
    </xf>
    <xf numFmtId="4" fontId="18" fillId="0" borderId="3" xfId="1" applyNumberFormat="1" applyFont="1" applyBorder="1" applyAlignment="1">
      <alignment horizontal="center" vertical="center" wrapText="1"/>
    </xf>
    <xf numFmtId="4" fontId="18" fillId="0" borderId="2" xfId="1" applyNumberFormat="1" applyFont="1" applyBorder="1" applyAlignment="1">
      <alignment horizontal="center" vertical="center" wrapText="1"/>
    </xf>
    <xf numFmtId="4" fontId="18" fillId="0" borderId="4" xfId="1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7" fillId="0" borderId="4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54" fillId="2" borderId="7" xfId="6" applyFill="1" applyBorder="1" applyAlignment="1">
      <alignment horizontal="center" vertical="center" wrapText="1"/>
    </xf>
    <xf numFmtId="0" fontId="54" fillId="0" borderId="17" xfId="6" applyBorder="1" applyAlignment="1">
      <alignment horizontal="center" vertical="center" wrapText="1"/>
    </xf>
    <xf numFmtId="0" fontId="54" fillId="0" borderId="8" xfId="6" applyBorder="1" applyAlignment="1">
      <alignment horizontal="center" vertical="center" wrapText="1"/>
    </xf>
    <xf numFmtId="0" fontId="53" fillId="0" borderId="7" xfId="0" applyFont="1" applyBorder="1" applyAlignment="1">
      <alignment vertical="center" wrapText="1"/>
    </xf>
    <xf numFmtId="0" fontId="53" fillId="0" borderId="17" xfId="0" applyFont="1" applyBorder="1" applyAlignment="1">
      <alignment vertical="center" wrapText="1"/>
    </xf>
    <xf numFmtId="0" fontId="53" fillId="0" borderId="8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167" fontId="24" fillId="12" borderId="9" xfId="2" applyFont="1" applyFill="1" applyBorder="1" applyAlignment="1">
      <alignment horizontal="left" vertical="center" wrapText="1"/>
    </xf>
    <xf numFmtId="167" fontId="24" fillId="12" borderId="10" xfId="2" applyFont="1" applyFill="1" applyBorder="1" applyAlignment="1">
      <alignment horizontal="left" vertical="center" wrapText="1"/>
    </xf>
    <xf numFmtId="168" fontId="24" fillId="0" borderId="9" xfId="2" applyNumberFormat="1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4" fillId="16" borderId="1" xfId="3" applyFont="1" applyFill="1" applyBorder="1" applyAlignment="1">
      <alignment horizontal="left" vertical="center" wrapText="1"/>
    </xf>
    <xf numFmtId="0" fontId="24" fillId="16" borderId="5" xfId="3" applyFont="1" applyFill="1" applyBorder="1" applyAlignment="1">
      <alignment horizontal="left" vertical="center" wrapText="1"/>
    </xf>
    <xf numFmtId="4" fontId="24" fillId="0" borderId="1" xfId="3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63" fillId="0" borderId="1" xfId="6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Excel Built-in Normal" xfId="2"/>
    <cellStyle name="Гиперссылка" xfId="6" builtinId="8"/>
    <cellStyle name="Обычный" xfId="0" builtinId="0"/>
    <cellStyle name="Обычный 2" xfId="1"/>
    <cellStyle name="Обычный 2 2" xfId="4"/>
    <cellStyle name="Обычный 3" xfId="3"/>
    <cellStyle name="Обычный 3 2" xfId="5"/>
    <cellStyle name="Процентный" xfId="7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Downloads/&#1055;&#1088;&#1086;&#1090;&#1086;&#1082;&#1086;&#1083;&#1099;/&#1055;&#1088;&#1086;&#1090;&#1086;&#1082;&#1086;&#1083;&#1099;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oickopechorskij-r11.gosweb.gosuslugi.ru/deyatelnost/napravleniya-deyatelnosti/zhkh/kachestvo-stochnyh-vod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7"/>
  <sheetViews>
    <sheetView zoomScaleNormal="100" zoomScaleSheetLayoutView="100" zoomScalePageLayoutView="95" workbookViewId="0">
      <selection activeCell="C10" sqref="C10"/>
    </sheetView>
  </sheetViews>
  <sheetFormatPr defaultColWidth="9.125" defaultRowHeight="23.25" x14ac:dyDescent="0.25"/>
  <cols>
    <col min="1" max="1" width="3" style="16" customWidth="1"/>
    <col min="2" max="2" width="9.375" style="16" customWidth="1"/>
    <col min="3" max="3" width="15.625" style="16" customWidth="1"/>
    <col min="4" max="4" width="17.875" style="4" customWidth="1"/>
    <col min="5" max="5" width="26.875" style="4" customWidth="1"/>
    <col min="6" max="6" width="20.5" style="4" customWidth="1"/>
    <col min="7" max="7" width="19.125" style="16" customWidth="1"/>
    <col min="8" max="8" width="14.625" style="16" customWidth="1"/>
    <col min="9" max="9" width="10.125" style="16" customWidth="1"/>
    <col min="10" max="10" width="18" style="16" customWidth="1"/>
    <col min="11" max="11" width="19.5" style="4" customWidth="1"/>
    <col min="12" max="12" width="28.375" style="4" customWidth="1"/>
    <col min="13" max="13" width="20" style="4" customWidth="1"/>
    <col min="14" max="14" width="25.375" style="4" customWidth="1"/>
    <col min="15" max="15" width="12" style="16" customWidth="1"/>
    <col min="16" max="16" width="14.125" style="4" customWidth="1"/>
    <col min="17" max="17" width="22" style="16" customWidth="1"/>
    <col min="18" max="18" width="20.125" style="4" customWidth="1"/>
    <col min="19" max="19" width="24.5" style="4" customWidth="1"/>
    <col min="20" max="20" width="20.125" style="4" customWidth="1"/>
    <col min="21" max="22" width="17.875" style="4" customWidth="1"/>
    <col min="23" max="23" width="25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1.125" style="4" customWidth="1"/>
    <col min="31" max="31" width="9.5" style="4" customWidth="1"/>
    <col min="32" max="32" width="16.875" style="4" customWidth="1"/>
    <col min="33" max="33" width="31.125" style="3" customWidth="1"/>
    <col min="34" max="16384" width="9.125" style="4"/>
  </cols>
  <sheetData>
    <row r="1" spans="1:66" s="2" customFormat="1" ht="38.25" customHeight="1" x14ac:dyDescent="0.35">
      <c r="A1" s="257" t="s">
        <v>31</v>
      </c>
      <c r="B1" s="257"/>
      <c r="C1" s="257"/>
      <c r="D1" s="257"/>
      <c r="E1" s="257"/>
      <c r="F1" s="21">
        <v>418.3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160.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24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54" customHeight="1" x14ac:dyDescent="0.2">
      <c r="A3" s="225">
        <v>1</v>
      </c>
      <c r="B3" s="226">
        <v>45009</v>
      </c>
      <c r="C3" s="225" t="s">
        <v>34</v>
      </c>
      <c r="D3" s="225" t="s">
        <v>35</v>
      </c>
      <c r="E3" s="225" t="s">
        <v>37</v>
      </c>
      <c r="F3" s="225" t="s">
        <v>38</v>
      </c>
      <c r="G3" s="225" t="s">
        <v>39</v>
      </c>
      <c r="H3" s="225">
        <v>2013</v>
      </c>
      <c r="I3" s="225"/>
      <c r="J3" s="225">
        <v>40000</v>
      </c>
      <c r="K3" s="225">
        <v>40000</v>
      </c>
      <c r="L3" s="225">
        <v>40000</v>
      </c>
      <c r="M3" s="225">
        <v>0</v>
      </c>
      <c r="N3" s="225" t="s">
        <v>49</v>
      </c>
      <c r="O3" s="225" t="s">
        <v>41</v>
      </c>
      <c r="P3" s="225" t="s">
        <v>45</v>
      </c>
      <c r="Q3" s="225" t="s">
        <v>46</v>
      </c>
      <c r="R3" s="225" t="s">
        <v>45</v>
      </c>
      <c r="S3" s="225" t="s">
        <v>48</v>
      </c>
      <c r="T3" s="225">
        <v>3790</v>
      </c>
      <c r="U3" s="228"/>
      <c r="V3" s="229" t="s">
        <v>50</v>
      </c>
      <c r="W3" s="225"/>
      <c r="X3" s="225"/>
      <c r="Y3" s="227"/>
      <c r="Z3" s="225"/>
      <c r="AA3" s="225"/>
      <c r="AB3" s="249"/>
      <c r="AC3" s="249"/>
      <c r="AD3" s="249"/>
      <c r="AE3" s="249"/>
      <c r="AF3" s="250"/>
      <c r="AG3" s="13"/>
    </row>
    <row r="4" spans="1:66" s="14" customFormat="1" ht="52.5" customHeight="1" x14ac:dyDescent="0.2">
      <c r="A4" s="7">
        <v>2</v>
      </c>
      <c r="B4" s="20">
        <v>45009</v>
      </c>
      <c r="C4" s="7" t="s">
        <v>34</v>
      </c>
      <c r="D4" s="7" t="s">
        <v>47</v>
      </c>
      <c r="E4" s="7" t="s">
        <v>37</v>
      </c>
      <c r="F4" s="7" t="s">
        <v>38</v>
      </c>
      <c r="G4" s="7" t="s">
        <v>43</v>
      </c>
      <c r="H4" s="7">
        <v>2018</v>
      </c>
      <c r="I4" s="7">
        <v>11000</v>
      </c>
      <c r="J4" s="7">
        <v>7000</v>
      </c>
      <c r="K4" s="7">
        <v>2500</v>
      </c>
      <c r="L4" s="7">
        <v>2500</v>
      </c>
      <c r="M4" s="7">
        <v>0</v>
      </c>
      <c r="N4" s="7" t="s">
        <v>50</v>
      </c>
      <c r="O4" s="7" t="s">
        <v>42</v>
      </c>
      <c r="P4" s="7" t="s">
        <v>46</v>
      </c>
      <c r="Q4" s="7" t="s">
        <v>46</v>
      </c>
      <c r="R4" s="7" t="s">
        <v>45</v>
      </c>
      <c r="S4" s="7" t="s">
        <v>48</v>
      </c>
      <c r="T4" s="7">
        <v>3500</v>
      </c>
      <c r="U4" s="8"/>
      <c r="V4" s="25">
        <v>2500</v>
      </c>
      <c r="W4" s="7"/>
      <c r="X4" s="7">
        <v>2.5</v>
      </c>
      <c r="Y4" s="106">
        <v>9.6</v>
      </c>
      <c r="Z4" s="7">
        <f>Y4*0.03</f>
        <v>0.28799999999999998</v>
      </c>
      <c r="AA4" s="7">
        <v>1.5</v>
      </c>
      <c r="AB4" s="104">
        <v>350</v>
      </c>
      <c r="AC4" s="104">
        <f>AB4*0.3</f>
        <v>105</v>
      </c>
      <c r="AD4" s="104">
        <f>AB4*0.06</f>
        <v>21</v>
      </c>
      <c r="AE4" s="104">
        <f>AB4*0.06</f>
        <v>21</v>
      </c>
      <c r="AF4" s="22">
        <f>SUM(X4:AE4)</f>
        <v>510.88799999999998</v>
      </c>
      <c r="AG4" s="13"/>
    </row>
    <row r="5" spans="1:66" s="14" customFormat="1" ht="55.5" customHeight="1" x14ac:dyDescent="0.2">
      <c r="A5" s="7">
        <v>3</v>
      </c>
      <c r="B5" s="20">
        <v>45009</v>
      </c>
      <c r="C5" s="7" t="s">
        <v>34</v>
      </c>
      <c r="D5" s="7" t="s">
        <v>36</v>
      </c>
      <c r="E5" s="7" t="s">
        <v>37</v>
      </c>
      <c r="F5" s="7" t="s">
        <v>38</v>
      </c>
      <c r="G5" s="7" t="s">
        <v>40</v>
      </c>
      <c r="H5" s="7">
        <v>2017</v>
      </c>
      <c r="I5" s="7">
        <v>3054</v>
      </c>
      <c r="J5" s="7">
        <v>600</v>
      </c>
      <c r="K5" s="7">
        <v>600</v>
      </c>
      <c r="L5" s="7">
        <v>600</v>
      </c>
      <c r="M5" s="7">
        <v>0</v>
      </c>
      <c r="N5" s="7" t="s">
        <v>50</v>
      </c>
      <c r="O5" s="7" t="s">
        <v>44</v>
      </c>
      <c r="P5" s="7" t="s">
        <v>46</v>
      </c>
      <c r="Q5" s="7" t="s">
        <v>46</v>
      </c>
      <c r="R5" s="7" t="s">
        <v>45</v>
      </c>
      <c r="S5" s="7" t="s">
        <v>48</v>
      </c>
      <c r="T5" s="7">
        <v>1000</v>
      </c>
      <c r="U5" s="8"/>
      <c r="V5" s="25">
        <v>600</v>
      </c>
      <c r="W5" s="7"/>
      <c r="X5" s="7">
        <v>1</v>
      </c>
      <c r="Y5" s="106">
        <v>3.8</v>
      </c>
      <c r="Z5" s="7">
        <f>Y5*0.03</f>
        <v>0.11399999999999999</v>
      </c>
      <c r="AA5" s="7">
        <v>1.5</v>
      </c>
      <c r="AB5" s="104">
        <v>130</v>
      </c>
      <c r="AC5" s="104">
        <f>AB5*0.3</f>
        <v>39</v>
      </c>
      <c r="AD5" s="104">
        <f>AB5*0.06</f>
        <v>7.8</v>
      </c>
      <c r="AE5" s="104">
        <f>AB5*0.06</f>
        <v>7.8</v>
      </c>
      <c r="AF5" s="22">
        <f>SUM(X5:AE5)</f>
        <v>191.01400000000001</v>
      </c>
      <c r="AG5" s="13"/>
    </row>
    <row r="6" spans="1:66" s="15" customFormat="1" ht="42.95" customHeight="1" x14ac:dyDescent="0.2">
      <c r="A6" s="258" t="s">
        <v>30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60"/>
      <c r="AF6" s="23">
        <f xml:space="preserve"> SUM(AF3:AF5)</f>
        <v>701.90200000000004</v>
      </c>
      <c r="AG6" s="3"/>
      <c r="BG6" s="14"/>
      <c r="BH6" s="14"/>
      <c r="BI6" s="14"/>
      <c r="BJ6" s="14"/>
      <c r="BK6" s="14"/>
      <c r="BL6" s="14"/>
      <c r="BM6" s="14"/>
      <c r="BN6" s="14"/>
    </row>
    <row r="7" spans="1:66" ht="42.95" customHeight="1" x14ac:dyDescent="0.25">
      <c r="BG7" s="17"/>
      <c r="BH7" s="17"/>
      <c r="BI7" s="17"/>
      <c r="BJ7" s="17"/>
      <c r="BK7" s="17"/>
      <c r="BL7" s="17"/>
      <c r="BM7" s="17"/>
      <c r="BN7" s="17"/>
    </row>
  </sheetData>
  <mergeCells count="3">
    <mergeCell ref="A1:E1"/>
    <mergeCell ref="A6:AE6"/>
    <mergeCell ref="G1:AF1"/>
  </mergeCells>
  <pageMargins left="0.7" right="0.7" top="0.75" bottom="0.75" header="0.3" footer="0.3"/>
  <pageSetup paperSize="9" scale="1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topLeftCell="Q4" workbookViewId="0">
      <selection activeCell="S29" sqref="S29"/>
    </sheetView>
  </sheetViews>
  <sheetFormatPr defaultColWidth="9.125" defaultRowHeight="23.25" x14ac:dyDescent="0.25"/>
  <cols>
    <col min="1" max="1" width="3" style="16" customWidth="1"/>
    <col min="2" max="2" width="8.625" style="16" customWidth="1"/>
    <col min="3" max="3" width="15.625" style="16" customWidth="1"/>
    <col min="4" max="4" width="17.875" style="4" customWidth="1"/>
    <col min="5" max="5" width="26.875" style="4" customWidth="1"/>
    <col min="6" max="6" width="20.5" style="4" customWidth="1"/>
    <col min="7" max="7" width="19.125" style="16" customWidth="1"/>
    <col min="8" max="8" width="14.625" style="16" customWidth="1"/>
    <col min="9" max="9" width="10.125" style="16" customWidth="1"/>
    <col min="10" max="10" width="18" style="16" customWidth="1"/>
    <col min="11" max="11" width="19.5" style="4" customWidth="1"/>
    <col min="12" max="12" width="28.375" style="4" customWidth="1"/>
    <col min="13" max="13" width="20" style="4" customWidth="1"/>
    <col min="14" max="14" width="80.625" style="4" customWidth="1"/>
    <col min="15" max="15" width="12" style="16" customWidth="1"/>
    <col min="16" max="16" width="14.125" style="4" customWidth="1"/>
    <col min="17" max="17" width="82" style="16" customWidth="1"/>
    <col min="18" max="18" width="20.125" style="4" customWidth="1"/>
    <col min="19" max="19" width="24.5" style="4" customWidth="1"/>
    <col min="20" max="20" width="20.125" style="4" customWidth="1"/>
    <col min="21" max="22" width="17.875" style="4" customWidth="1"/>
    <col min="23" max="23" width="25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1.125" style="4" customWidth="1"/>
    <col min="31" max="31" width="9.5" style="4" customWidth="1"/>
    <col min="32" max="32" width="16.875" style="4" customWidth="1"/>
    <col min="33" max="33" width="31.125" style="3" customWidth="1"/>
    <col min="34" max="16384" width="9.125" style="4"/>
  </cols>
  <sheetData>
    <row r="1" spans="1:66" s="2" customFormat="1" ht="21" x14ac:dyDescent="0.35">
      <c r="A1" s="257" t="s">
        <v>31</v>
      </c>
      <c r="B1" s="257"/>
      <c r="C1" s="257"/>
      <c r="D1" s="257"/>
      <c r="E1" s="257"/>
      <c r="F1" s="32">
        <f>AF4</f>
        <v>4700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76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301.5" customHeight="1" x14ac:dyDescent="0.2">
      <c r="A3" s="26">
        <v>1</v>
      </c>
      <c r="B3" s="27">
        <v>45015</v>
      </c>
      <c r="C3" s="26" t="s">
        <v>88</v>
      </c>
      <c r="D3" s="111" t="s">
        <v>50</v>
      </c>
      <c r="E3" s="26" t="s">
        <v>89</v>
      </c>
      <c r="F3" s="26" t="s">
        <v>90</v>
      </c>
      <c r="G3" s="26" t="s">
        <v>91</v>
      </c>
      <c r="H3" s="26" t="s">
        <v>92</v>
      </c>
      <c r="I3" s="26">
        <v>74000</v>
      </c>
      <c r="J3" s="108">
        <v>50000</v>
      </c>
      <c r="K3" s="112">
        <v>18756</v>
      </c>
      <c r="L3" s="112">
        <v>18746</v>
      </c>
      <c r="M3" s="26">
        <v>10</v>
      </c>
      <c r="N3" s="26" t="s">
        <v>93</v>
      </c>
      <c r="O3" s="26" t="s">
        <v>94</v>
      </c>
      <c r="P3" s="26" t="s">
        <v>45</v>
      </c>
      <c r="Q3" s="26" t="s">
        <v>95</v>
      </c>
      <c r="R3" s="26" t="s">
        <v>96</v>
      </c>
      <c r="S3" s="26" t="s">
        <v>97</v>
      </c>
      <c r="T3" s="26" t="s">
        <v>98</v>
      </c>
      <c r="U3" s="110" t="s">
        <v>99</v>
      </c>
      <c r="V3" s="29" t="s">
        <v>50</v>
      </c>
      <c r="W3" s="26"/>
      <c r="X3" s="26"/>
      <c r="Y3" s="30" t="s">
        <v>100</v>
      </c>
      <c r="Z3" s="37"/>
      <c r="AA3" s="38"/>
      <c r="AB3" s="39"/>
      <c r="AC3" s="39"/>
      <c r="AD3" s="39"/>
      <c r="AE3" s="39"/>
      <c r="AF3" s="108">
        <v>4700</v>
      </c>
      <c r="AG3" s="13"/>
    </row>
    <row r="4" spans="1:66" s="15" customFormat="1" x14ac:dyDescent="0.2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f xml:space="preserve"> SUM(AF3:AF3)</f>
        <v>4700</v>
      </c>
      <c r="AG4" s="3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G1:AF1"/>
    <mergeCell ref="A4:AE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6"/>
  <sheetViews>
    <sheetView workbookViewId="0">
      <selection activeCell="H21" sqref="H21"/>
    </sheetView>
  </sheetViews>
  <sheetFormatPr defaultColWidth="9" defaultRowHeight="15.75" x14ac:dyDescent="0.25"/>
  <cols>
    <col min="5" max="5" width="15.125" bestFit="1" customWidth="1"/>
    <col min="6" max="6" width="11.625" bestFit="1" customWidth="1"/>
    <col min="7" max="7" width="22.375" bestFit="1" customWidth="1"/>
  </cols>
  <sheetData>
    <row r="1" spans="1:65" ht="46.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47.7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158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</row>
    <row r="3" spans="1:65" ht="77.25" customHeight="1" x14ac:dyDescent="0.25">
      <c r="A3" s="50">
        <v>1</v>
      </c>
      <c r="B3" s="49">
        <v>45019</v>
      </c>
      <c r="C3" s="50" t="s">
        <v>281</v>
      </c>
      <c r="D3" s="50" t="s">
        <v>50</v>
      </c>
      <c r="E3" s="50" t="s">
        <v>282</v>
      </c>
      <c r="F3" s="50" t="s">
        <v>283</v>
      </c>
      <c r="G3" s="50" t="s">
        <v>284</v>
      </c>
      <c r="H3" s="50">
        <v>1983</v>
      </c>
      <c r="I3" s="113">
        <v>95000</v>
      </c>
      <c r="J3" s="50">
        <v>70000</v>
      </c>
      <c r="K3" s="50">
        <v>40000</v>
      </c>
      <c r="L3" s="50">
        <v>40000</v>
      </c>
      <c r="M3" s="50">
        <v>100</v>
      </c>
      <c r="N3" s="50">
        <v>110</v>
      </c>
      <c r="O3" s="50" t="s">
        <v>285</v>
      </c>
      <c r="P3" s="50" t="s">
        <v>45</v>
      </c>
      <c r="Q3" s="50" t="s">
        <v>286</v>
      </c>
      <c r="R3" s="50" t="s">
        <v>45</v>
      </c>
      <c r="S3" s="50" t="s">
        <v>45</v>
      </c>
      <c r="T3" s="50"/>
      <c r="U3" s="52"/>
      <c r="V3" s="50"/>
      <c r="W3" s="50"/>
      <c r="X3" s="53"/>
      <c r="Y3" s="51"/>
      <c r="Z3" s="50"/>
      <c r="AA3" s="55"/>
      <c r="AB3" s="55"/>
      <c r="AC3" s="55"/>
      <c r="AD3" s="55"/>
      <c r="AE3" s="55"/>
      <c r="AF3" s="160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</row>
    <row r="4" spans="1:65" ht="89.25" customHeight="1" x14ac:dyDescent="0.25">
      <c r="A4" s="50">
        <v>2</v>
      </c>
      <c r="B4" s="49">
        <v>45019</v>
      </c>
      <c r="C4" s="50" t="s">
        <v>281</v>
      </c>
      <c r="D4" s="50" t="s">
        <v>50</v>
      </c>
      <c r="E4" s="50" t="s">
        <v>282</v>
      </c>
      <c r="F4" s="50" t="s">
        <v>283</v>
      </c>
      <c r="G4" s="50" t="s">
        <v>287</v>
      </c>
      <c r="H4" s="50" t="s">
        <v>288</v>
      </c>
      <c r="I4" s="113" t="s">
        <v>289</v>
      </c>
      <c r="J4" s="50">
        <v>10893</v>
      </c>
      <c r="K4" s="50">
        <v>7323</v>
      </c>
      <c r="L4" s="50">
        <v>7323</v>
      </c>
      <c r="M4" s="50">
        <v>0</v>
      </c>
      <c r="N4" s="50">
        <v>50</v>
      </c>
      <c r="O4" s="50" t="s">
        <v>290</v>
      </c>
      <c r="P4" s="50" t="s">
        <v>45</v>
      </c>
      <c r="Q4" s="50" t="s">
        <v>291</v>
      </c>
      <c r="R4" s="50" t="s">
        <v>45</v>
      </c>
      <c r="S4" s="50" t="s">
        <v>45</v>
      </c>
      <c r="T4" s="50"/>
      <c r="U4" s="52"/>
      <c r="V4" s="50"/>
      <c r="W4" s="50"/>
      <c r="X4" s="53"/>
      <c r="Y4" s="51"/>
      <c r="Z4" s="50"/>
      <c r="AA4" s="55"/>
      <c r="AB4" s="55"/>
      <c r="AC4" s="55"/>
      <c r="AD4" s="55"/>
      <c r="AE4" s="55"/>
      <c r="AF4" s="160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</row>
    <row r="5" spans="1:65" ht="23.25" x14ac:dyDescent="0.25">
      <c r="A5" s="258" t="s">
        <v>30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60"/>
      <c r="AE5" s="34"/>
      <c r="AF5" s="3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4"/>
      <c r="BG5" s="14"/>
      <c r="BH5" s="14"/>
      <c r="BI5" s="14"/>
      <c r="BJ5" s="14"/>
      <c r="BK5" s="14"/>
      <c r="BL5" s="14"/>
      <c r="BM5" s="14"/>
    </row>
    <row r="6" spans="1:65" x14ac:dyDescent="0.25">
      <c r="BF6" s="17"/>
      <c r="BG6" s="17"/>
      <c r="BH6" s="17"/>
      <c r="BI6" s="17"/>
      <c r="BJ6" s="17"/>
      <c r="BK6" s="17"/>
      <c r="BL6" s="17"/>
      <c r="BM6" s="17"/>
    </row>
  </sheetData>
  <mergeCells count="3">
    <mergeCell ref="A1:E1"/>
    <mergeCell ref="G1:AE1"/>
    <mergeCell ref="A5:A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"/>
  <sheetViews>
    <sheetView topLeftCell="A7" workbookViewId="0">
      <selection activeCell="V8" sqref="H8:V8"/>
    </sheetView>
  </sheetViews>
  <sheetFormatPr defaultColWidth="9" defaultRowHeight="15.75" x14ac:dyDescent="0.25"/>
  <cols>
    <col min="1" max="1" width="2.625" bestFit="1" customWidth="1"/>
    <col min="3" max="3" width="6.625" bestFit="1" customWidth="1"/>
    <col min="4" max="4" width="8.375" bestFit="1" customWidth="1"/>
    <col min="8" max="8" width="8.625" bestFit="1" customWidth="1"/>
    <col min="9" max="9" width="8.5" bestFit="1" customWidth="1"/>
    <col min="10" max="11" width="8.875" bestFit="1" customWidth="1"/>
    <col min="12" max="12" width="10.625" bestFit="1" customWidth="1"/>
    <col min="13" max="13" width="8.875" bestFit="1" customWidth="1"/>
    <col min="14" max="14" width="19" bestFit="1" customWidth="1"/>
    <col min="16" max="16" width="10.5" bestFit="1" customWidth="1"/>
    <col min="17" max="17" width="12.125" bestFit="1" customWidth="1"/>
    <col min="18" max="18" width="9.625" bestFit="1" customWidth="1"/>
    <col min="19" max="21" width="8.875" bestFit="1" customWidth="1"/>
    <col min="22" max="22" width="8.375" bestFit="1" customWidth="1"/>
  </cols>
  <sheetData>
    <row r="1" spans="1:32" ht="51" customHeight="1" x14ac:dyDescent="0.2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</row>
    <row r="2" spans="1:32" ht="97.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</row>
    <row r="3" spans="1:32" ht="138.75" customHeight="1" x14ac:dyDescent="0.25">
      <c r="A3" s="7">
        <v>1</v>
      </c>
      <c r="B3" s="20">
        <v>45009</v>
      </c>
      <c r="C3" s="7" t="s">
        <v>292</v>
      </c>
      <c r="D3" s="10" t="s">
        <v>293</v>
      </c>
      <c r="E3" s="7" t="s">
        <v>294</v>
      </c>
      <c r="F3" s="7" t="s">
        <v>295</v>
      </c>
      <c r="G3" s="7" t="s">
        <v>296</v>
      </c>
      <c r="H3" s="7">
        <v>1971</v>
      </c>
      <c r="I3" s="7">
        <v>21680</v>
      </c>
      <c r="J3" s="7">
        <v>14000</v>
      </c>
      <c r="K3" s="7">
        <v>4069.32</v>
      </c>
      <c r="L3" s="7">
        <v>4069.22</v>
      </c>
      <c r="M3" s="7">
        <v>0.1</v>
      </c>
      <c r="N3" s="7" t="s">
        <v>297</v>
      </c>
      <c r="O3" s="162" t="s">
        <v>298</v>
      </c>
      <c r="P3" s="7" t="s">
        <v>46</v>
      </c>
      <c r="Q3" s="7" t="s">
        <v>46</v>
      </c>
      <c r="R3" s="7" t="s">
        <v>46</v>
      </c>
      <c r="S3" s="7" t="s">
        <v>60</v>
      </c>
      <c r="T3" s="7" t="s">
        <v>215</v>
      </c>
      <c r="U3" s="8"/>
      <c r="V3" s="7"/>
      <c r="W3" s="7"/>
      <c r="X3" s="9"/>
      <c r="Y3" s="10"/>
      <c r="Z3" s="11"/>
      <c r="AA3" s="12"/>
      <c r="AB3" s="12"/>
      <c r="AC3" s="12"/>
      <c r="AD3" s="12"/>
      <c r="AE3" s="12"/>
      <c r="AF3" s="13"/>
    </row>
    <row r="4" spans="1:32" ht="76.5" x14ac:dyDescent="0.25">
      <c r="A4" s="7">
        <v>2</v>
      </c>
      <c r="B4" s="20">
        <v>45009</v>
      </c>
      <c r="C4" s="7" t="s">
        <v>292</v>
      </c>
      <c r="D4" s="10" t="s">
        <v>293</v>
      </c>
      <c r="E4" s="7" t="s">
        <v>294</v>
      </c>
      <c r="F4" s="7" t="s">
        <v>295</v>
      </c>
      <c r="G4" s="7" t="s">
        <v>299</v>
      </c>
      <c r="H4" s="7">
        <v>1976</v>
      </c>
      <c r="I4" s="7">
        <v>817</v>
      </c>
      <c r="J4" s="7">
        <v>700</v>
      </c>
      <c r="K4" s="7">
        <v>68.22</v>
      </c>
      <c r="L4" s="7">
        <v>68.22</v>
      </c>
      <c r="M4" s="7" t="s">
        <v>46</v>
      </c>
      <c r="N4" s="7" t="s">
        <v>46</v>
      </c>
      <c r="O4" s="162" t="s">
        <v>298</v>
      </c>
      <c r="P4" s="7" t="s">
        <v>46</v>
      </c>
      <c r="Q4" s="7" t="s">
        <v>46</v>
      </c>
      <c r="R4" s="7" t="s">
        <v>46</v>
      </c>
      <c r="S4" s="7" t="s">
        <v>60</v>
      </c>
      <c r="T4" s="7" t="s">
        <v>215</v>
      </c>
      <c r="U4" s="8"/>
      <c r="V4" s="7"/>
      <c r="W4" s="7"/>
      <c r="X4" s="9"/>
      <c r="Y4" s="10"/>
      <c r="Z4" s="11"/>
      <c r="AA4" s="12"/>
      <c r="AB4" s="12"/>
      <c r="AC4" s="12"/>
      <c r="AD4" s="12"/>
      <c r="AE4" s="12"/>
      <c r="AF4" s="13"/>
    </row>
    <row r="5" spans="1:32" ht="76.5" x14ac:dyDescent="0.25">
      <c r="A5" s="7">
        <v>3</v>
      </c>
      <c r="B5" s="20">
        <v>45009</v>
      </c>
      <c r="C5" s="7" t="s">
        <v>292</v>
      </c>
      <c r="D5" s="10" t="s">
        <v>293</v>
      </c>
      <c r="E5" s="7" t="s">
        <v>294</v>
      </c>
      <c r="F5" s="7" t="s">
        <v>295</v>
      </c>
      <c r="G5" s="7" t="s">
        <v>300</v>
      </c>
      <c r="H5" s="7">
        <v>1972</v>
      </c>
      <c r="I5" s="7">
        <v>1195</v>
      </c>
      <c r="J5" s="7">
        <v>900</v>
      </c>
      <c r="K5" s="7">
        <v>150.68</v>
      </c>
      <c r="L5" s="7">
        <v>150.58000000000001</v>
      </c>
      <c r="M5" s="7">
        <v>0.1</v>
      </c>
      <c r="N5" s="7" t="s">
        <v>46</v>
      </c>
      <c r="O5" s="162" t="s">
        <v>301</v>
      </c>
      <c r="P5" s="7" t="s">
        <v>46</v>
      </c>
      <c r="Q5" s="7" t="s">
        <v>46</v>
      </c>
      <c r="R5" s="7" t="s">
        <v>46</v>
      </c>
      <c r="S5" s="7" t="s">
        <v>60</v>
      </c>
      <c r="T5" s="7" t="s">
        <v>215</v>
      </c>
      <c r="U5" s="8"/>
      <c r="V5" s="7"/>
      <c r="W5" s="7"/>
      <c r="X5" s="9"/>
      <c r="Y5" s="10"/>
      <c r="Z5" s="11"/>
      <c r="AA5" s="12"/>
      <c r="AB5" s="12"/>
      <c r="AC5" s="12"/>
      <c r="AD5" s="12"/>
      <c r="AE5" s="12"/>
      <c r="AF5" s="13"/>
    </row>
    <row r="6" spans="1:32" ht="76.5" x14ac:dyDescent="0.25">
      <c r="A6" s="7">
        <v>4</v>
      </c>
      <c r="B6" s="20">
        <v>45009</v>
      </c>
      <c r="C6" s="7" t="s">
        <v>292</v>
      </c>
      <c r="D6" s="10" t="s">
        <v>293</v>
      </c>
      <c r="E6" s="7" t="s">
        <v>294</v>
      </c>
      <c r="F6" s="7" t="s">
        <v>295</v>
      </c>
      <c r="G6" s="7" t="s">
        <v>302</v>
      </c>
      <c r="H6" s="7">
        <v>1976</v>
      </c>
      <c r="I6" s="7">
        <v>969</v>
      </c>
      <c r="J6" s="7">
        <v>500</v>
      </c>
      <c r="K6" s="7">
        <v>160.27000000000001</v>
      </c>
      <c r="L6" s="7">
        <v>160.27000000000001</v>
      </c>
      <c r="M6" s="7" t="s">
        <v>46</v>
      </c>
      <c r="N6" s="7" t="s">
        <v>46</v>
      </c>
      <c r="O6" s="162" t="s">
        <v>303</v>
      </c>
      <c r="P6" s="7" t="s">
        <v>46</v>
      </c>
      <c r="Q6" s="7" t="s">
        <v>46</v>
      </c>
      <c r="R6" s="7" t="s">
        <v>46</v>
      </c>
      <c r="S6" s="7" t="s">
        <v>60</v>
      </c>
      <c r="T6" s="7" t="s">
        <v>215</v>
      </c>
      <c r="U6" s="8"/>
      <c r="V6" s="7"/>
      <c r="W6" s="7"/>
      <c r="X6" s="9"/>
      <c r="Y6" s="10"/>
      <c r="Z6" s="11"/>
      <c r="AA6" s="12"/>
      <c r="AB6" s="12"/>
      <c r="AC6" s="12"/>
      <c r="AD6" s="12"/>
      <c r="AE6" s="12"/>
      <c r="AF6" s="13"/>
    </row>
    <row r="7" spans="1:32" ht="76.5" x14ac:dyDescent="0.25">
      <c r="A7" s="7">
        <v>5</v>
      </c>
      <c r="B7" s="20">
        <v>45009</v>
      </c>
      <c r="C7" s="7" t="s">
        <v>292</v>
      </c>
      <c r="D7" s="10" t="s">
        <v>293</v>
      </c>
      <c r="E7" s="7" t="s">
        <v>294</v>
      </c>
      <c r="F7" s="7" t="s">
        <v>295</v>
      </c>
      <c r="G7" s="7" t="s">
        <v>304</v>
      </c>
      <c r="H7" s="7">
        <v>1972</v>
      </c>
      <c r="I7" s="7">
        <v>1330</v>
      </c>
      <c r="J7" s="7">
        <v>700</v>
      </c>
      <c r="K7" s="7">
        <v>124.93</v>
      </c>
      <c r="L7" s="7">
        <v>124.93</v>
      </c>
      <c r="M7" s="7" t="s">
        <v>46</v>
      </c>
      <c r="N7" s="7" t="s">
        <v>46</v>
      </c>
      <c r="O7" s="162" t="s">
        <v>301</v>
      </c>
      <c r="P7" s="7" t="s">
        <v>46</v>
      </c>
      <c r="Q7" s="7" t="s">
        <v>46</v>
      </c>
      <c r="R7" s="7" t="s">
        <v>46</v>
      </c>
      <c r="S7" s="7" t="s">
        <v>60</v>
      </c>
      <c r="T7" s="7" t="s">
        <v>215</v>
      </c>
      <c r="U7" s="8"/>
      <c r="V7" s="7"/>
      <c r="W7" s="7"/>
      <c r="X7" s="9"/>
      <c r="Y7" s="10"/>
      <c r="Z7" s="11"/>
      <c r="AA7" s="12"/>
      <c r="AB7" s="12"/>
      <c r="AC7" s="12"/>
      <c r="AD7" s="12"/>
      <c r="AE7" s="12"/>
      <c r="AF7" s="13"/>
    </row>
    <row r="8" spans="1:32" ht="76.5" x14ac:dyDescent="0.25">
      <c r="A8" s="7">
        <v>6</v>
      </c>
      <c r="B8" s="20">
        <v>45009</v>
      </c>
      <c r="C8" s="7" t="s">
        <v>292</v>
      </c>
      <c r="D8" s="10" t="s">
        <v>293</v>
      </c>
      <c r="E8" s="7" t="s">
        <v>294</v>
      </c>
      <c r="F8" s="7" t="s">
        <v>295</v>
      </c>
      <c r="G8" s="7" t="s">
        <v>305</v>
      </c>
      <c r="H8" s="7">
        <v>1974</v>
      </c>
      <c r="I8" s="7">
        <v>667</v>
      </c>
      <c r="J8" s="7">
        <v>400</v>
      </c>
      <c r="K8" s="7">
        <v>101.1</v>
      </c>
      <c r="L8" s="7">
        <v>101.1</v>
      </c>
      <c r="M8" s="7" t="s">
        <v>46</v>
      </c>
      <c r="N8" s="7" t="s">
        <v>46</v>
      </c>
      <c r="O8" s="162" t="s">
        <v>301</v>
      </c>
      <c r="P8" s="7" t="s">
        <v>46</v>
      </c>
      <c r="Q8" s="7" t="s">
        <v>46</v>
      </c>
      <c r="R8" s="7" t="s">
        <v>46</v>
      </c>
      <c r="S8" s="7" t="s">
        <v>60</v>
      </c>
      <c r="T8" s="7" t="s">
        <v>215</v>
      </c>
      <c r="U8" s="8"/>
      <c r="V8" s="7"/>
      <c r="W8" s="7"/>
      <c r="X8" s="9"/>
      <c r="Y8" s="10"/>
      <c r="Z8" s="11"/>
      <c r="AA8" s="12"/>
      <c r="AB8" s="12"/>
      <c r="AC8" s="12"/>
      <c r="AD8" s="12"/>
      <c r="AE8" s="12"/>
      <c r="AF8" s="13"/>
    </row>
    <row r="9" spans="1:32" ht="76.5" x14ac:dyDescent="0.25">
      <c r="A9" s="7">
        <v>7</v>
      </c>
      <c r="B9" s="20">
        <v>45009</v>
      </c>
      <c r="C9" s="7" t="s">
        <v>292</v>
      </c>
      <c r="D9" s="10" t="s">
        <v>293</v>
      </c>
      <c r="E9" s="7" t="s">
        <v>294</v>
      </c>
      <c r="F9" s="7" t="s">
        <v>295</v>
      </c>
      <c r="G9" s="7" t="s">
        <v>306</v>
      </c>
      <c r="H9" s="7">
        <v>1974</v>
      </c>
      <c r="I9" s="7">
        <v>793</v>
      </c>
      <c r="J9" s="7">
        <v>500</v>
      </c>
      <c r="K9" s="7">
        <v>109.59</v>
      </c>
      <c r="L9" s="7">
        <v>109.59</v>
      </c>
      <c r="M9" s="7" t="s">
        <v>46</v>
      </c>
      <c r="N9" s="7" t="s">
        <v>46</v>
      </c>
      <c r="O9" s="163" t="s">
        <v>307</v>
      </c>
      <c r="P9" s="7" t="s">
        <v>46</v>
      </c>
      <c r="Q9" s="7" t="s">
        <v>46</v>
      </c>
      <c r="R9" s="7" t="s">
        <v>46</v>
      </c>
      <c r="S9" s="7" t="s">
        <v>60</v>
      </c>
      <c r="T9" s="7" t="s">
        <v>215</v>
      </c>
      <c r="U9" s="8"/>
      <c r="V9" s="7"/>
      <c r="W9" s="7"/>
      <c r="X9" s="9"/>
      <c r="Y9" s="10"/>
      <c r="Z9" s="11"/>
      <c r="AA9" s="12"/>
      <c r="AB9" s="12"/>
      <c r="AC9" s="12"/>
      <c r="AD9" s="12"/>
      <c r="AE9" s="12"/>
      <c r="AF9" s="13"/>
    </row>
    <row r="10" spans="1:32" ht="76.5" x14ac:dyDescent="0.25">
      <c r="A10" s="7">
        <v>8</v>
      </c>
      <c r="B10" s="20">
        <v>45009</v>
      </c>
      <c r="C10" s="7" t="s">
        <v>292</v>
      </c>
      <c r="D10" s="10" t="s">
        <v>293</v>
      </c>
      <c r="E10" s="7" t="s">
        <v>294</v>
      </c>
      <c r="F10" s="7" t="s">
        <v>295</v>
      </c>
      <c r="G10" s="7" t="s">
        <v>308</v>
      </c>
      <c r="H10" s="7">
        <v>1984</v>
      </c>
      <c r="I10" s="7">
        <v>1367</v>
      </c>
      <c r="J10" s="7">
        <v>700</v>
      </c>
      <c r="K10" s="7">
        <v>115.34</v>
      </c>
      <c r="L10" s="7">
        <v>115.34</v>
      </c>
      <c r="M10" s="7" t="s">
        <v>46</v>
      </c>
      <c r="N10" s="7" t="s">
        <v>46</v>
      </c>
      <c r="O10" s="162" t="s">
        <v>309</v>
      </c>
      <c r="P10" s="7" t="s">
        <v>46</v>
      </c>
      <c r="Q10" s="7" t="s">
        <v>46</v>
      </c>
      <c r="R10" s="7" t="s">
        <v>46</v>
      </c>
      <c r="S10" s="7" t="s">
        <v>60</v>
      </c>
      <c r="T10" s="7" t="s">
        <v>215</v>
      </c>
      <c r="U10" s="8"/>
      <c r="V10" s="7"/>
      <c r="W10" s="7"/>
      <c r="X10" s="9"/>
      <c r="Y10" s="10"/>
      <c r="Z10" s="11"/>
      <c r="AA10" s="12"/>
      <c r="AB10" s="12"/>
      <c r="AC10" s="12"/>
      <c r="AD10" s="12"/>
      <c r="AE10" s="12"/>
      <c r="AF10" s="13"/>
    </row>
    <row r="11" spans="1:32" ht="76.5" x14ac:dyDescent="0.25">
      <c r="A11" s="7">
        <v>9</v>
      </c>
      <c r="B11" s="20">
        <v>45009</v>
      </c>
      <c r="C11" s="7" t="s">
        <v>292</v>
      </c>
      <c r="D11" s="10" t="s">
        <v>293</v>
      </c>
      <c r="E11" s="7" t="s">
        <v>294</v>
      </c>
      <c r="F11" s="7" t="s">
        <v>295</v>
      </c>
      <c r="G11" s="7" t="s">
        <v>310</v>
      </c>
      <c r="H11" s="7">
        <v>1976</v>
      </c>
      <c r="I11" s="7">
        <v>1149</v>
      </c>
      <c r="J11" s="7">
        <v>700</v>
      </c>
      <c r="K11" s="7">
        <v>116.16</v>
      </c>
      <c r="L11" s="7">
        <v>116.16</v>
      </c>
      <c r="M11" s="7" t="s">
        <v>46</v>
      </c>
      <c r="N11" s="7" t="s">
        <v>46</v>
      </c>
      <c r="O11" s="162" t="s">
        <v>311</v>
      </c>
      <c r="P11" s="7" t="s">
        <v>46</v>
      </c>
      <c r="Q11" s="7" t="s">
        <v>46</v>
      </c>
      <c r="R11" s="7" t="s">
        <v>46</v>
      </c>
      <c r="S11" s="7" t="s">
        <v>60</v>
      </c>
      <c r="T11" s="7" t="s">
        <v>215</v>
      </c>
      <c r="U11" s="8"/>
      <c r="V11" s="7"/>
      <c r="W11" s="7"/>
      <c r="X11" s="9"/>
      <c r="Y11" s="10"/>
      <c r="Z11" s="11"/>
      <c r="AA11" s="12"/>
      <c r="AB11" s="12"/>
      <c r="AC11" s="12"/>
      <c r="AD11" s="12"/>
      <c r="AE11" s="12"/>
      <c r="AF11" s="13"/>
    </row>
    <row r="12" spans="1:32" ht="76.5" x14ac:dyDescent="0.25">
      <c r="A12" s="7">
        <v>10</v>
      </c>
      <c r="B12" s="20">
        <v>45009</v>
      </c>
      <c r="C12" s="7" t="s">
        <v>292</v>
      </c>
      <c r="D12" s="10" t="s">
        <v>293</v>
      </c>
      <c r="E12" s="7" t="s">
        <v>294</v>
      </c>
      <c r="F12" s="7" t="s">
        <v>295</v>
      </c>
      <c r="G12" s="7" t="s">
        <v>312</v>
      </c>
      <c r="H12" s="7">
        <v>1974</v>
      </c>
      <c r="I12" s="7">
        <v>657</v>
      </c>
      <c r="J12" s="7">
        <v>400</v>
      </c>
      <c r="K12" s="7">
        <v>74.25</v>
      </c>
      <c r="L12" s="7">
        <v>74.25</v>
      </c>
      <c r="M12" s="7" t="s">
        <v>46</v>
      </c>
      <c r="N12" s="7" t="s">
        <v>46</v>
      </c>
      <c r="O12" s="162" t="s">
        <v>301</v>
      </c>
      <c r="P12" s="7" t="s">
        <v>46</v>
      </c>
      <c r="Q12" s="7" t="s">
        <v>46</v>
      </c>
      <c r="R12" s="7" t="s">
        <v>46</v>
      </c>
      <c r="S12" s="7" t="s">
        <v>60</v>
      </c>
      <c r="T12" s="7" t="s">
        <v>215</v>
      </c>
      <c r="U12" s="8"/>
      <c r="V12" s="7"/>
      <c r="W12" s="7"/>
      <c r="X12" s="9"/>
      <c r="Y12" s="10"/>
      <c r="Z12" s="11"/>
      <c r="AA12" s="12"/>
      <c r="AB12" s="12"/>
      <c r="AC12" s="12"/>
      <c r="AD12" s="12"/>
      <c r="AE12" s="12"/>
      <c r="AF12" s="13"/>
    </row>
    <row r="13" spans="1:32" ht="76.5" x14ac:dyDescent="0.25">
      <c r="A13" s="7">
        <v>11</v>
      </c>
      <c r="B13" s="20">
        <v>45009</v>
      </c>
      <c r="C13" s="7" t="s">
        <v>292</v>
      </c>
      <c r="D13" s="10" t="s">
        <v>293</v>
      </c>
      <c r="E13" s="7" t="s">
        <v>294</v>
      </c>
      <c r="F13" s="7" t="s">
        <v>295</v>
      </c>
      <c r="G13" s="7" t="s">
        <v>313</v>
      </c>
      <c r="H13" s="7">
        <v>1979</v>
      </c>
      <c r="I13" s="7">
        <v>945</v>
      </c>
      <c r="J13" s="7">
        <v>300</v>
      </c>
      <c r="K13" s="7">
        <v>95.34</v>
      </c>
      <c r="L13" s="7">
        <v>95.34</v>
      </c>
      <c r="M13" s="7" t="s">
        <v>46</v>
      </c>
      <c r="N13" s="7" t="s">
        <v>46</v>
      </c>
      <c r="O13" s="162" t="s">
        <v>314</v>
      </c>
      <c r="P13" s="7" t="s">
        <v>46</v>
      </c>
      <c r="Q13" s="7" t="s">
        <v>46</v>
      </c>
      <c r="R13" s="7" t="s">
        <v>46</v>
      </c>
      <c r="S13" s="7" t="s">
        <v>60</v>
      </c>
      <c r="T13" s="7" t="s">
        <v>215</v>
      </c>
      <c r="U13" s="8"/>
      <c r="V13" s="7"/>
      <c r="W13" s="7"/>
      <c r="X13" s="9"/>
      <c r="Y13" s="10"/>
      <c r="Z13" s="11"/>
      <c r="AA13" s="12"/>
      <c r="AB13" s="12"/>
      <c r="AC13" s="12"/>
      <c r="AD13" s="12"/>
      <c r="AE13" s="12"/>
      <c r="AF13" s="13"/>
    </row>
    <row r="14" spans="1:32" ht="76.5" x14ac:dyDescent="0.25">
      <c r="A14" s="7">
        <v>12</v>
      </c>
      <c r="B14" s="20">
        <v>45009</v>
      </c>
      <c r="C14" s="7" t="s">
        <v>292</v>
      </c>
      <c r="D14" s="10" t="s">
        <v>293</v>
      </c>
      <c r="E14" s="7" t="s">
        <v>294</v>
      </c>
      <c r="F14" s="7" t="s">
        <v>295</v>
      </c>
      <c r="G14" s="7" t="s">
        <v>315</v>
      </c>
      <c r="H14" s="7">
        <v>1974</v>
      </c>
      <c r="I14" s="7">
        <v>650</v>
      </c>
      <c r="J14" s="7">
        <v>800</v>
      </c>
      <c r="K14" s="7">
        <v>81.64</v>
      </c>
      <c r="L14" s="7">
        <v>81.64</v>
      </c>
      <c r="M14" s="7" t="s">
        <v>46</v>
      </c>
      <c r="N14" s="7" t="s">
        <v>46</v>
      </c>
      <c r="O14" s="162" t="s">
        <v>298</v>
      </c>
      <c r="P14" s="7" t="s">
        <v>46</v>
      </c>
      <c r="Q14" s="7" t="s">
        <v>46</v>
      </c>
      <c r="R14" s="7" t="s">
        <v>46</v>
      </c>
      <c r="S14" s="7" t="s">
        <v>60</v>
      </c>
      <c r="T14" s="7" t="s">
        <v>215</v>
      </c>
      <c r="U14" s="8"/>
      <c r="V14" s="7"/>
      <c r="W14" s="7"/>
      <c r="X14" s="9"/>
      <c r="Y14" s="10"/>
      <c r="Z14" s="11"/>
      <c r="AA14" s="12"/>
      <c r="AB14" s="12"/>
      <c r="AC14" s="12"/>
      <c r="AD14" s="12"/>
      <c r="AE14" s="12"/>
      <c r="AF14" s="13"/>
    </row>
    <row r="15" spans="1:32" ht="76.5" x14ac:dyDescent="0.25">
      <c r="A15" s="7">
        <v>13</v>
      </c>
      <c r="B15" s="20">
        <v>45009</v>
      </c>
      <c r="C15" s="7" t="s">
        <v>292</v>
      </c>
      <c r="D15" s="10" t="s">
        <v>293</v>
      </c>
      <c r="E15" s="7" t="s">
        <v>294</v>
      </c>
      <c r="F15" s="7" t="s">
        <v>295</v>
      </c>
      <c r="G15" s="7" t="s">
        <v>316</v>
      </c>
      <c r="H15" s="7">
        <v>1972</v>
      </c>
      <c r="I15" s="7">
        <v>1053</v>
      </c>
      <c r="J15" s="7">
        <v>600</v>
      </c>
      <c r="K15" s="7">
        <v>139.44999999999999</v>
      </c>
      <c r="L15" s="7">
        <v>139.44999999999999</v>
      </c>
      <c r="M15" s="7" t="s">
        <v>46</v>
      </c>
      <c r="N15" s="7" t="s">
        <v>46</v>
      </c>
      <c r="O15" s="162" t="s">
        <v>298</v>
      </c>
      <c r="P15" s="7" t="s">
        <v>46</v>
      </c>
      <c r="Q15" s="7" t="s">
        <v>46</v>
      </c>
      <c r="R15" s="7" t="s">
        <v>46</v>
      </c>
      <c r="S15" s="7" t="s">
        <v>60</v>
      </c>
      <c r="T15" s="7" t="s">
        <v>215</v>
      </c>
      <c r="U15" s="8"/>
      <c r="V15" s="7"/>
      <c r="W15" s="7"/>
      <c r="X15" s="9"/>
      <c r="Y15" s="10"/>
      <c r="Z15" s="11"/>
      <c r="AA15" s="12"/>
      <c r="AB15" s="12"/>
      <c r="AC15" s="12"/>
      <c r="AD15" s="12"/>
      <c r="AE15" s="12"/>
      <c r="AF15" s="13"/>
    </row>
    <row r="16" spans="1:32" ht="76.5" x14ac:dyDescent="0.25">
      <c r="A16" s="7">
        <v>14</v>
      </c>
      <c r="B16" s="20">
        <v>45009</v>
      </c>
      <c r="C16" s="7" t="s">
        <v>292</v>
      </c>
      <c r="D16" s="10" t="s">
        <v>293</v>
      </c>
      <c r="E16" s="7" t="s">
        <v>294</v>
      </c>
      <c r="F16" s="7" t="s">
        <v>295</v>
      </c>
      <c r="G16" s="7" t="s">
        <v>317</v>
      </c>
      <c r="H16" s="7">
        <v>1972</v>
      </c>
      <c r="I16" s="7">
        <v>343</v>
      </c>
      <c r="J16" s="7">
        <v>500</v>
      </c>
      <c r="K16" s="7">
        <v>64.930000000000007</v>
      </c>
      <c r="L16" s="7">
        <v>64.930000000000007</v>
      </c>
      <c r="M16" s="7" t="s">
        <v>46</v>
      </c>
      <c r="N16" s="7" t="s">
        <v>46</v>
      </c>
      <c r="O16" s="162" t="s">
        <v>298</v>
      </c>
      <c r="P16" s="7" t="s">
        <v>46</v>
      </c>
      <c r="Q16" s="7" t="s">
        <v>46</v>
      </c>
      <c r="R16" s="7" t="s">
        <v>46</v>
      </c>
      <c r="S16" s="7" t="s">
        <v>60</v>
      </c>
      <c r="T16" s="7" t="s">
        <v>215</v>
      </c>
      <c r="U16" s="8"/>
      <c r="V16" s="7"/>
      <c r="W16" s="7"/>
      <c r="X16" s="9"/>
      <c r="Y16" s="10"/>
      <c r="Z16" s="11"/>
      <c r="AA16" s="12"/>
      <c r="AB16" s="12"/>
      <c r="AC16" s="12"/>
      <c r="AD16" s="12"/>
      <c r="AE16" s="12"/>
      <c r="AF16" s="13"/>
    </row>
    <row r="17" spans="1:65" ht="76.5" x14ac:dyDescent="0.25">
      <c r="A17" s="7">
        <v>15</v>
      </c>
      <c r="B17" s="20">
        <v>45009</v>
      </c>
      <c r="C17" s="7" t="s">
        <v>292</v>
      </c>
      <c r="D17" s="10" t="s">
        <v>293</v>
      </c>
      <c r="E17" s="7" t="s">
        <v>294</v>
      </c>
      <c r="F17" s="7" t="s">
        <v>295</v>
      </c>
      <c r="G17" s="7" t="s">
        <v>318</v>
      </c>
      <c r="H17" s="7">
        <v>1972</v>
      </c>
      <c r="I17" s="7">
        <v>190</v>
      </c>
      <c r="J17" s="7">
        <v>500</v>
      </c>
      <c r="K17" s="7">
        <v>70.14</v>
      </c>
      <c r="L17" s="7">
        <v>70.14</v>
      </c>
      <c r="M17" s="7" t="s">
        <v>46</v>
      </c>
      <c r="N17" s="7" t="s">
        <v>46</v>
      </c>
      <c r="O17" s="162" t="s">
        <v>298</v>
      </c>
      <c r="P17" s="7" t="s">
        <v>46</v>
      </c>
      <c r="Q17" s="7" t="s">
        <v>46</v>
      </c>
      <c r="R17" s="7" t="s">
        <v>46</v>
      </c>
      <c r="S17" s="7" t="s">
        <v>60</v>
      </c>
      <c r="T17" s="7" t="s">
        <v>215</v>
      </c>
      <c r="U17" s="8"/>
      <c r="V17" s="7"/>
      <c r="W17" s="7"/>
      <c r="X17" s="9"/>
      <c r="Y17" s="10"/>
      <c r="Z17" s="11"/>
      <c r="AA17" s="12"/>
      <c r="AB17" s="12"/>
      <c r="AC17" s="12"/>
      <c r="AD17" s="12"/>
      <c r="AE17" s="12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</row>
    <row r="18" spans="1:65" ht="76.5" x14ac:dyDescent="0.25">
      <c r="A18" s="7">
        <v>16</v>
      </c>
      <c r="B18" s="20">
        <v>45009</v>
      </c>
      <c r="C18" s="7" t="s">
        <v>292</v>
      </c>
      <c r="D18" s="10" t="s">
        <v>293</v>
      </c>
      <c r="E18" s="7" t="s">
        <v>294</v>
      </c>
      <c r="F18" s="7" t="s">
        <v>295</v>
      </c>
      <c r="G18" s="7" t="s">
        <v>319</v>
      </c>
      <c r="H18" s="7">
        <v>1974</v>
      </c>
      <c r="I18" s="7">
        <v>762</v>
      </c>
      <c r="J18" s="7">
        <v>500</v>
      </c>
      <c r="K18" s="7">
        <v>83.01</v>
      </c>
      <c r="L18" s="7">
        <v>83.01</v>
      </c>
      <c r="M18" s="7" t="s">
        <v>46</v>
      </c>
      <c r="N18" s="7" t="s">
        <v>46</v>
      </c>
      <c r="O18" s="162" t="s">
        <v>298</v>
      </c>
      <c r="P18" s="7" t="s">
        <v>46</v>
      </c>
      <c r="Q18" s="7" t="s">
        <v>46</v>
      </c>
      <c r="R18" s="7" t="s">
        <v>46</v>
      </c>
      <c r="S18" s="7" t="s">
        <v>60</v>
      </c>
      <c r="T18" s="7" t="s">
        <v>215</v>
      </c>
      <c r="U18" s="8"/>
      <c r="V18" s="7"/>
      <c r="W18" s="7"/>
      <c r="X18" s="9"/>
      <c r="Y18" s="10"/>
      <c r="Z18" s="11"/>
      <c r="AA18" s="12"/>
      <c r="AB18" s="12"/>
      <c r="AC18" s="12"/>
      <c r="AD18" s="12"/>
      <c r="AE18" s="12"/>
      <c r="AF18" s="13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76.5" x14ac:dyDescent="0.25">
      <c r="A19" s="7">
        <v>17</v>
      </c>
      <c r="B19" s="20">
        <v>45009</v>
      </c>
      <c r="C19" s="7" t="s">
        <v>292</v>
      </c>
      <c r="D19" s="10" t="s">
        <v>293</v>
      </c>
      <c r="E19" s="7" t="s">
        <v>294</v>
      </c>
      <c r="F19" s="7" t="s">
        <v>295</v>
      </c>
      <c r="G19" s="7" t="s">
        <v>320</v>
      </c>
      <c r="H19" s="7">
        <v>1974</v>
      </c>
      <c r="I19" s="7">
        <v>239</v>
      </c>
      <c r="J19" s="7">
        <v>300</v>
      </c>
      <c r="K19" s="7">
        <v>33.42</v>
      </c>
      <c r="L19" s="7">
        <v>33.42</v>
      </c>
      <c r="M19" s="7" t="s">
        <v>46</v>
      </c>
      <c r="N19" s="7" t="s">
        <v>46</v>
      </c>
      <c r="O19" s="162" t="s">
        <v>314</v>
      </c>
      <c r="P19" s="7" t="s">
        <v>46</v>
      </c>
      <c r="Q19" s="7" t="s">
        <v>46</v>
      </c>
      <c r="R19" s="7" t="s">
        <v>46</v>
      </c>
      <c r="S19" s="7" t="s">
        <v>60</v>
      </c>
      <c r="T19" s="7" t="s">
        <v>215</v>
      </c>
      <c r="U19" s="8"/>
      <c r="V19" s="7"/>
      <c r="W19" s="7"/>
      <c r="X19" s="9"/>
      <c r="Y19" s="10"/>
      <c r="Z19" s="11"/>
      <c r="AA19" s="12"/>
      <c r="AB19" s="12"/>
      <c r="AC19" s="12"/>
      <c r="AD19" s="12"/>
      <c r="AE19" s="12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3.25" x14ac:dyDescent="0.25">
      <c r="A20" s="258" t="s">
        <v>30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60"/>
      <c r="AE20" s="34">
        <v>0</v>
      </c>
      <c r="AF20" s="3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  <c r="BG20" s="14"/>
      <c r="BH20" s="14"/>
      <c r="BI20" s="14"/>
      <c r="BJ20" s="14"/>
      <c r="BK20" s="14"/>
      <c r="BL20" s="14"/>
      <c r="BM20" s="14"/>
    </row>
    <row r="21" spans="1:65" x14ac:dyDescent="0.25">
      <c r="BF21" s="17"/>
      <c r="BG21" s="17"/>
      <c r="BH21" s="17"/>
      <c r="BI21" s="17"/>
      <c r="BJ21" s="17"/>
      <c r="BK21" s="17"/>
      <c r="BL21" s="17"/>
      <c r="BM21" s="17"/>
    </row>
  </sheetData>
  <mergeCells count="3">
    <mergeCell ref="A1:E1"/>
    <mergeCell ref="G1:AE1"/>
    <mergeCell ref="A20:AD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O26" sqref="O26"/>
    </sheetView>
  </sheetViews>
  <sheetFormatPr defaultColWidth="8.875" defaultRowHeight="15.75" x14ac:dyDescent="0.25"/>
  <cols>
    <col min="22" max="22" width="9"/>
  </cols>
  <sheetData>
    <row r="1" spans="1:66" ht="41.25" customHeight="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38.25" x14ac:dyDescent="0.25">
      <c r="A3" s="26">
        <v>1</v>
      </c>
      <c r="B3" s="27">
        <v>45009</v>
      </c>
      <c r="C3" s="26" t="s">
        <v>101</v>
      </c>
      <c r="D3" s="37"/>
      <c r="E3" s="26" t="s">
        <v>46</v>
      </c>
      <c r="F3" s="26"/>
      <c r="G3" s="26" t="s">
        <v>46</v>
      </c>
      <c r="H3" s="26" t="s">
        <v>46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8"/>
      <c r="V3" s="28"/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topLeftCell="A10" workbookViewId="0">
      <selection activeCell="U7" sqref="U7"/>
    </sheetView>
  </sheetViews>
  <sheetFormatPr defaultColWidth="9" defaultRowHeight="15.75" x14ac:dyDescent="0.25"/>
  <cols>
    <col min="1" max="21" width="10.625" customWidth="1"/>
  </cols>
  <sheetData>
    <row r="1" spans="1:65" ht="42.7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78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12.5" customHeight="1" x14ac:dyDescent="0.25">
      <c r="A3" s="7">
        <v>1</v>
      </c>
      <c r="B3" s="7" t="s">
        <v>321</v>
      </c>
      <c r="C3" s="7" t="s">
        <v>322</v>
      </c>
      <c r="D3" s="10" t="s">
        <v>323</v>
      </c>
      <c r="E3" s="7" t="s">
        <v>324</v>
      </c>
      <c r="F3" s="7"/>
      <c r="G3" s="7" t="s">
        <v>325</v>
      </c>
      <c r="H3" s="7">
        <v>1971</v>
      </c>
      <c r="I3" s="7">
        <v>40677</v>
      </c>
      <c r="J3" s="7" t="s">
        <v>326</v>
      </c>
      <c r="K3" s="7" t="s">
        <v>327</v>
      </c>
      <c r="L3" s="7" t="s">
        <v>328</v>
      </c>
      <c r="M3" s="7">
        <v>24157</v>
      </c>
      <c r="N3" s="7" t="s">
        <v>329</v>
      </c>
      <c r="O3" s="7" t="s">
        <v>330</v>
      </c>
      <c r="P3" s="7" t="s">
        <v>46</v>
      </c>
      <c r="Q3" s="7" t="s">
        <v>46</v>
      </c>
      <c r="R3" s="7"/>
      <c r="S3" s="7" t="s">
        <v>103</v>
      </c>
      <c r="T3" s="7">
        <v>250</v>
      </c>
      <c r="U3" s="7" t="s">
        <v>331</v>
      </c>
      <c r="V3" s="7" t="s">
        <v>332</v>
      </c>
      <c r="W3" s="7" t="s">
        <v>50</v>
      </c>
      <c r="X3" s="7" t="s">
        <v>50</v>
      </c>
      <c r="Y3" s="7" t="s">
        <v>50</v>
      </c>
      <c r="Z3" s="7" t="s">
        <v>50</v>
      </c>
      <c r="AA3" s="7" t="s">
        <v>50</v>
      </c>
      <c r="AB3" s="7" t="s">
        <v>50</v>
      </c>
      <c r="AC3" s="7" t="s">
        <v>50</v>
      </c>
      <c r="AD3" s="7" t="s">
        <v>50</v>
      </c>
      <c r="AE3" s="7" t="s">
        <v>333</v>
      </c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112.5" customHeight="1" x14ac:dyDescent="0.25">
      <c r="A4" s="7">
        <v>2</v>
      </c>
      <c r="B4" s="7" t="s">
        <v>321</v>
      </c>
      <c r="C4" s="7" t="s">
        <v>322</v>
      </c>
      <c r="D4" s="10" t="s">
        <v>323</v>
      </c>
      <c r="E4" s="7" t="s">
        <v>334</v>
      </c>
      <c r="F4" s="7" t="s">
        <v>335</v>
      </c>
      <c r="G4" s="7" t="s">
        <v>336</v>
      </c>
      <c r="H4" s="7">
        <v>1972</v>
      </c>
      <c r="I4" s="7">
        <v>186</v>
      </c>
      <c r="J4" s="7">
        <v>160</v>
      </c>
      <c r="K4" s="7">
        <v>40.61</v>
      </c>
      <c r="L4" s="7">
        <v>40.61</v>
      </c>
      <c r="M4" s="7">
        <v>0</v>
      </c>
      <c r="N4" s="7"/>
      <c r="O4" s="7" t="s">
        <v>337</v>
      </c>
      <c r="P4" s="7" t="s">
        <v>46</v>
      </c>
      <c r="Q4" s="7" t="s">
        <v>46</v>
      </c>
      <c r="R4" s="7"/>
      <c r="S4" s="7" t="s">
        <v>103</v>
      </c>
      <c r="T4" s="7">
        <v>150</v>
      </c>
      <c r="U4" s="8"/>
      <c r="V4" s="7"/>
      <c r="W4" s="7" t="s">
        <v>50</v>
      </c>
      <c r="X4" s="7" t="s">
        <v>50</v>
      </c>
      <c r="Y4" s="7" t="s">
        <v>50</v>
      </c>
      <c r="Z4" s="7" t="s">
        <v>50</v>
      </c>
      <c r="AA4" s="7" t="s">
        <v>50</v>
      </c>
      <c r="AB4" s="7" t="s">
        <v>50</v>
      </c>
      <c r="AC4" s="7" t="s">
        <v>50</v>
      </c>
      <c r="AD4" s="7" t="s">
        <v>50</v>
      </c>
      <c r="AE4" s="7" t="s">
        <v>50</v>
      </c>
      <c r="AF4" s="13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112.5" customHeight="1" x14ac:dyDescent="0.25">
      <c r="A5" s="7">
        <v>3</v>
      </c>
      <c r="B5" s="7" t="s">
        <v>321</v>
      </c>
      <c r="C5" s="7" t="s">
        <v>322</v>
      </c>
      <c r="D5" s="10" t="s">
        <v>323</v>
      </c>
      <c r="E5" s="7" t="s">
        <v>334</v>
      </c>
      <c r="F5" s="7" t="s">
        <v>335</v>
      </c>
      <c r="G5" s="7" t="s">
        <v>338</v>
      </c>
      <c r="H5" s="7">
        <v>1986</v>
      </c>
      <c r="I5" s="7">
        <v>1010</v>
      </c>
      <c r="J5" s="7">
        <v>500</v>
      </c>
      <c r="K5" s="7">
        <v>257.56</v>
      </c>
      <c r="L5" s="7">
        <v>257.56</v>
      </c>
      <c r="M5" s="7">
        <v>0</v>
      </c>
      <c r="N5" s="7" t="s">
        <v>339</v>
      </c>
      <c r="O5" s="7" t="s">
        <v>330</v>
      </c>
      <c r="P5" s="7" t="s">
        <v>46</v>
      </c>
      <c r="Q5" s="7" t="s">
        <v>46</v>
      </c>
      <c r="R5" s="7"/>
      <c r="S5" s="7" t="s">
        <v>103</v>
      </c>
      <c r="T5" s="7">
        <v>200</v>
      </c>
      <c r="U5" s="8"/>
      <c r="V5" s="7" t="s">
        <v>340</v>
      </c>
      <c r="W5" s="7" t="s">
        <v>50</v>
      </c>
      <c r="X5" s="7" t="s">
        <v>50</v>
      </c>
      <c r="Y5" s="7" t="s">
        <v>50</v>
      </c>
      <c r="Z5" s="7" t="s">
        <v>50</v>
      </c>
      <c r="AA5" s="7" t="s">
        <v>50</v>
      </c>
      <c r="AB5" s="7" t="s">
        <v>50</v>
      </c>
      <c r="AC5" s="7" t="s">
        <v>50</v>
      </c>
      <c r="AD5" s="7" t="s">
        <v>50</v>
      </c>
      <c r="AE5" s="7" t="s">
        <v>50</v>
      </c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112.5" customHeight="1" x14ac:dyDescent="0.25">
      <c r="A6" s="7">
        <v>4</v>
      </c>
      <c r="B6" s="7" t="s">
        <v>321</v>
      </c>
      <c r="C6" s="7" t="s">
        <v>322</v>
      </c>
      <c r="D6" s="10" t="s">
        <v>323</v>
      </c>
      <c r="E6" s="7" t="s">
        <v>334</v>
      </c>
      <c r="F6" s="7" t="s">
        <v>335</v>
      </c>
      <c r="G6" s="7" t="s">
        <v>341</v>
      </c>
      <c r="H6" s="7">
        <v>1977</v>
      </c>
      <c r="I6" s="7">
        <v>685</v>
      </c>
      <c r="J6" s="7">
        <v>700</v>
      </c>
      <c r="K6" s="7">
        <v>96.98</v>
      </c>
      <c r="L6" s="7">
        <v>96.98</v>
      </c>
      <c r="M6" s="7">
        <v>0</v>
      </c>
      <c r="N6" s="7"/>
      <c r="O6" s="7" t="s">
        <v>342</v>
      </c>
      <c r="P6" s="7" t="s">
        <v>46</v>
      </c>
      <c r="Q6" s="7" t="s">
        <v>46</v>
      </c>
      <c r="R6" s="7"/>
      <c r="S6" s="7" t="s">
        <v>103</v>
      </c>
      <c r="T6" s="7">
        <v>200</v>
      </c>
      <c r="U6" s="8"/>
      <c r="V6" s="7" t="s">
        <v>340</v>
      </c>
      <c r="W6" s="7" t="s">
        <v>50</v>
      </c>
      <c r="X6" s="7" t="s">
        <v>50</v>
      </c>
      <c r="Y6" s="7" t="s">
        <v>50</v>
      </c>
      <c r="Z6" s="7" t="s">
        <v>50</v>
      </c>
      <c r="AA6" s="7" t="s">
        <v>50</v>
      </c>
      <c r="AB6" s="7" t="s">
        <v>50</v>
      </c>
      <c r="AC6" s="7" t="s">
        <v>50</v>
      </c>
      <c r="AD6" s="7" t="s">
        <v>50</v>
      </c>
      <c r="AE6" s="7" t="s">
        <v>343</v>
      </c>
      <c r="AF6" s="13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112.5" customHeight="1" x14ac:dyDescent="0.25">
      <c r="A7" s="7">
        <v>5</v>
      </c>
      <c r="B7" s="7" t="s">
        <v>321</v>
      </c>
      <c r="C7" s="7" t="s">
        <v>322</v>
      </c>
      <c r="D7" s="10" t="s">
        <v>323</v>
      </c>
      <c r="E7" s="7" t="s">
        <v>334</v>
      </c>
      <c r="F7" s="7" t="s">
        <v>335</v>
      </c>
      <c r="G7" s="7" t="s">
        <v>344</v>
      </c>
      <c r="H7" s="7" t="s">
        <v>215</v>
      </c>
      <c r="I7" s="7">
        <v>670</v>
      </c>
      <c r="J7" s="7">
        <v>400</v>
      </c>
      <c r="K7" s="7">
        <v>111.24</v>
      </c>
      <c r="L7" s="7">
        <v>111.24</v>
      </c>
      <c r="M7" s="7">
        <v>0</v>
      </c>
      <c r="N7" s="7" t="s">
        <v>345</v>
      </c>
      <c r="O7" s="7" t="s">
        <v>346</v>
      </c>
      <c r="P7" s="7" t="s">
        <v>46</v>
      </c>
      <c r="Q7" s="7" t="s">
        <v>46</v>
      </c>
      <c r="R7" s="7"/>
      <c r="S7" s="7" t="s">
        <v>103</v>
      </c>
      <c r="T7" s="7">
        <v>150</v>
      </c>
      <c r="U7" s="8"/>
      <c r="V7" s="7"/>
      <c r="W7" s="7" t="s">
        <v>50</v>
      </c>
      <c r="X7" s="7" t="s">
        <v>50</v>
      </c>
      <c r="Y7" s="7" t="s">
        <v>50</v>
      </c>
      <c r="Z7" s="7" t="s">
        <v>50</v>
      </c>
      <c r="AA7" s="7" t="s">
        <v>50</v>
      </c>
      <c r="AB7" s="7" t="s">
        <v>50</v>
      </c>
      <c r="AC7" s="7" t="s">
        <v>50</v>
      </c>
      <c r="AD7" s="7" t="s">
        <v>50</v>
      </c>
      <c r="AE7" s="7" t="s">
        <v>50</v>
      </c>
      <c r="AF7" s="13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1:65" ht="112.5" customHeight="1" x14ac:dyDescent="0.25">
      <c r="A8" s="7">
        <v>6</v>
      </c>
      <c r="B8" s="7" t="s">
        <v>321</v>
      </c>
      <c r="C8" s="7" t="s">
        <v>322</v>
      </c>
      <c r="D8" s="10" t="s">
        <v>323</v>
      </c>
      <c r="E8" s="7" t="s">
        <v>334</v>
      </c>
      <c r="F8" s="7" t="s">
        <v>335</v>
      </c>
      <c r="G8" s="7" t="s">
        <v>347</v>
      </c>
      <c r="H8" s="7">
        <v>1969</v>
      </c>
      <c r="I8" s="7">
        <v>138</v>
      </c>
      <c r="J8" s="7">
        <v>100</v>
      </c>
      <c r="K8" s="7">
        <v>20.309999999999999</v>
      </c>
      <c r="L8" s="7">
        <v>20.309999999999999</v>
      </c>
      <c r="M8" s="7">
        <v>0</v>
      </c>
      <c r="N8" s="7"/>
      <c r="O8" s="7" t="s">
        <v>346</v>
      </c>
      <c r="P8" s="7" t="s">
        <v>46</v>
      </c>
      <c r="Q8" s="7" t="s">
        <v>46</v>
      </c>
      <c r="R8" s="7"/>
      <c r="S8" s="7" t="s">
        <v>103</v>
      </c>
      <c r="T8" s="7">
        <v>200</v>
      </c>
      <c r="U8" s="8"/>
      <c r="V8" s="7" t="s">
        <v>340</v>
      </c>
      <c r="W8" s="7" t="s">
        <v>50</v>
      </c>
      <c r="X8" s="7" t="s">
        <v>50</v>
      </c>
      <c r="Y8" s="7" t="s">
        <v>50</v>
      </c>
      <c r="Z8" s="7" t="s">
        <v>50</v>
      </c>
      <c r="AA8" s="7" t="s">
        <v>50</v>
      </c>
      <c r="AB8" s="7" t="s">
        <v>50</v>
      </c>
      <c r="AC8" s="7" t="s">
        <v>50</v>
      </c>
      <c r="AD8" s="7" t="s">
        <v>50</v>
      </c>
      <c r="AE8" s="7" t="s">
        <v>50</v>
      </c>
      <c r="AF8" s="13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ht="112.5" customHeight="1" x14ac:dyDescent="0.25">
      <c r="A9" s="7">
        <v>7</v>
      </c>
      <c r="B9" s="7" t="s">
        <v>321</v>
      </c>
      <c r="C9" s="7" t="s">
        <v>322</v>
      </c>
      <c r="D9" s="10" t="s">
        <v>323</v>
      </c>
      <c r="E9" s="7" t="s">
        <v>334</v>
      </c>
      <c r="F9" s="7" t="s">
        <v>335</v>
      </c>
      <c r="G9" s="7" t="s">
        <v>348</v>
      </c>
      <c r="H9" s="7">
        <v>1973</v>
      </c>
      <c r="I9" s="7">
        <v>568</v>
      </c>
      <c r="J9" s="7">
        <v>700</v>
      </c>
      <c r="K9" s="7">
        <v>74.16</v>
      </c>
      <c r="L9" s="7">
        <v>74.16</v>
      </c>
      <c r="M9" s="7">
        <v>0</v>
      </c>
      <c r="N9" s="7" t="s">
        <v>349</v>
      </c>
      <c r="O9" s="7" t="s">
        <v>346</v>
      </c>
      <c r="P9" s="7" t="s">
        <v>46</v>
      </c>
      <c r="Q9" s="7" t="s">
        <v>46</v>
      </c>
      <c r="R9" s="7"/>
      <c r="S9" s="7" t="s">
        <v>103</v>
      </c>
      <c r="T9" s="7">
        <v>200</v>
      </c>
      <c r="U9" s="8"/>
      <c r="V9" s="7" t="s">
        <v>340</v>
      </c>
      <c r="W9" s="7" t="s">
        <v>50</v>
      </c>
      <c r="X9" s="7" t="s">
        <v>50</v>
      </c>
      <c r="Y9" s="7" t="s">
        <v>50</v>
      </c>
      <c r="Z9" s="7" t="s">
        <v>50</v>
      </c>
      <c r="AA9" s="7" t="s">
        <v>50</v>
      </c>
      <c r="AB9" s="7" t="s">
        <v>50</v>
      </c>
      <c r="AC9" s="7" t="s">
        <v>50</v>
      </c>
      <c r="AD9" s="7" t="s">
        <v>50</v>
      </c>
      <c r="AE9" s="7" t="s">
        <v>50</v>
      </c>
      <c r="AF9" s="13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ht="112.5" customHeight="1" x14ac:dyDescent="0.25">
      <c r="A10" s="7">
        <v>8</v>
      </c>
      <c r="B10" s="7" t="s">
        <v>321</v>
      </c>
      <c r="C10" s="7" t="s">
        <v>322</v>
      </c>
      <c r="D10" s="10" t="s">
        <v>323</v>
      </c>
      <c r="E10" s="7" t="s">
        <v>334</v>
      </c>
      <c r="F10" s="7" t="s">
        <v>335</v>
      </c>
      <c r="G10" s="7" t="s">
        <v>350</v>
      </c>
      <c r="H10" s="7">
        <v>1967</v>
      </c>
      <c r="I10" s="7">
        <v>1322</v>
      </c>
      <c r="J10" s="7">
        <v>1200</v>
      </c>
      <c r="K10" s="7">
        <v>164.64</v>
      </c>
      <c r="L10" s="7">
        <v>164.64</v>
      </c>
      <c r="M10" s="7">
        <v>0</v>
      </c>
      <c r="N10" s="7"/>
      <c r="O10" s="7" t="s">
        <v>351</v>
      </c>
      <c r="P10" s="7" t="s">
        <v>46</v>
      </c>
      <c r="Q10" s="7" t="s">
        <v>46</v>
      </c>
      <c r="R10" s="7"/>
      <c r="S10" s="7" t="s">
        <v>103</v>
      </c>
      <c r="T10" s="7">
        <v>200</v>
      </c>
      <c r="U10" s="8"/>
      <c r="V10" s="7" t="s">
        <v>340</v>
      </c>
      <c r="W10" s="7" t="s">
        <v>50</v>
      </c>
      <c r="X10" s="7" t="s">
        <v>50</v>
      </c>
      <c r="Y10" s="7" t="s">
        <v>50</v>
      </c>
      <c r="Z10" s="7" t="s">
        <v>50</v>
      </c>
      <c r="AA10" s="7" t="s">
        <v>50</v>
      </c>
      <c r="AB10" s="7" t="s">
        <v>50</v>
      </c>
      <c r="AC10" s="7" t="s">
        <v>50</v>
      </c>
      <c r="AD10" s="7" t="s">
        <v>50</v>
      </c>
      <c r="AE10" s="7" t="s">
        <v>352</v>
      </c>
      <c r="AF10" s="13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ht="112.5" customHeight="1" x14ac:dyDescent="0.25">
      <c r="A11" s="7">
        <v>9</v>
      </c>
      <c r="B11" s="7" t="s">
        <v>321</v>
      </c>
      <c r="C11" s="7" t="s">
        <v>322</v>
      </c>
      <c r="D11" s="10" t="s">
        <v>323</v>
      </c>
      <c r="E11" s="7" t="s">
        <v>334</v>
      </c>
      <c r="F11" s="7" t="s">
        <v>335</v>
      </c>
      <c r="G11" s="7" t="s">
        <v>353</v>
      </c>
      <c r="H11" s="7">
        <v>1980</v>
      </c>
      <c r="I11" s="7">
        <v>405</v>
      </c>
      <c r="J11" s="7">
        <v>700</v>
      </c>
      <c r="K11" s="7">
        <v>52.27</v>
      </c>
      <c r="L11" s="7">
        <v>52.27</v>
      </c>
      <c r="M11" s="7">
        <v>0</v>
      </c>
      <c r="N11" s="7"/>
      <c r="O11" s="7" t="s">
        <v>346</v>
      </c>
      <c r="P11" s="7" t="s">
        <v>46</v>
      </c>
      <c r="Q11" s="7" t="s">
        <v>46</v>
      </c>
      <c r="R11" s="7"/>
      <c r="S11" s="7" t="s">
        <v>103</v>
      </c>
      <c r="T11" s="7">
        <v>200</v>
      </c>
      <c r="U11" s="8"/>
      <c r="V11" s="7" t="s">
        <v>340</v>
      </c>
      <c r="W11" s="7" t="s">
        <v>50</v>
      </c>
      <c r="X11" s="7" t="s">
        <v>50</v>
      </c>
      <c r="Y11" s="7" t="s">
        <v>50</v>
      </c>
      <c r="Z11" s="7" t="s">
        <v>50</v>
      </c>
      <c r="AA11" s="7" t="s">
        <v>50</v>
      </c>
      <c r="AB11" s="7" t="s">
        <v>50</v>
      </c>
      <c r="AC11" s="7" t="s">
        <v>50</v>
      </c>
      <c r="AD11" s="7" t="s">
        <v>50</v>
      </c>
      <c r="AE11" s="7" t="s">
        <v>50</v>
      </c>
      <c r="AF11" s="13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ht="112.5" customHeight="1" x14ac:dyDescent="0.25">
      <c r="A12" s="7">
        <v>10</v>
      </c>
      <c r="B12" s="7" t="s">
        <v>321</v>
      </c>
      <c r="C12" s="7" t="s">
        <v>322</v>
      </c>
      <c r="D12" s="10" t="s">
        <v>323</v>
      </c>
      <c r="E12" s="7" t="s">
        <v>334</v>
      </c>
      <c r="F12" s="7" t="s">
        <v>335</v>
      </c>
      <c r="G12" s="7" t="s">
        <v>354</v>
      </c>
      <c r="H12" s="7">
        <v>1965</v>
      </c>
      <c r="I12" s="7">
        <v>1327</v>
      </c>
      <c r="J12" s="7">
        <v>840</v>
      </c>
      <c r="K12" s="7">
        <v>163.83000000000001</v>
      </c>
      <c r="L12" s="7">
        <v>163.83000000000001</v>
      </c>
      <c r="M12" s="7">
        <v>0</v>
      </c>
      <c r="N12" s="7"/>
      <c r="O12" s="7" t="s">
        <v>342</v>
      </c>
      <c r="P12" s="7" t="s">
        <v>46</v>
      </c>
      <c r="Q12" s="7" t="s">
        <v>46</v>
      </c>
      <c r="R12" s="7"/>
      <c r="S12" s="7" t="s">
        <v>103</v>
      </c>
      <c r="T12" s="7">
        <v>220</v>
      </c>
      <c r="U12" s="8"/>
      <c r="V12" s="7" t="s">
        <v>340</v>
      </c>
      <c r="W12" s="7" t="s">
        <v>50</v>
      </c>
      <c r="X12" s="7" t="s">
        <v>50</v>
      </c>
      <c r="Y12" s="7" t="s">
        <v>50</v>
      </c>
      <c r="Z12" s="7" t="s">
        <v>50</v>
      </c>
      <c r="AA12" s="7" t="s">
        <v>50</v>
      </c>
      <c r="AB12" s="7" t="s">
        <v>50</v>
      </c>
      <c r="AC12" s="7" t="s">
        <v>50</v>
      </c>
      <c r="AD12" s="7" t="s">
        <v>50</v>
      </c>
      <c r="AE12" s="7" t="s">
        <v>50</v>
      </c>
      <c r="AF12" s="13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ht="112.5" customHeight="1" x14ac:dyDescent="0.25">
      <c r="A13" s="7">
        <v>11</v>
      </c>
      <c r="B13" s="7" t="s">
        <v>321</v>
      </c>
      <c r="C13" s="7" t="s">
        <v>322</v>
      </c>
      <c r="D13" s="10" t="s">
        <v>323</v>
      </c>
      <c r="E13" s="7" t="s">
        <v>334</v>
      </c>
      <c r="F13" s="7" t="s">
        <v>335</v>
      </c>
      <c r="G13" s="7" t="s">
        <v>355</v>
      </c>
      <c r="H13" s="7">
        <v>1971</v>
      </c>
      <c r="I13" s="7">
        <v>1104</v>
      </c>
      <c r="J13" s="7">
        <v>400</v>
      </c>
      <c r="K13" s="7">
        <v>144.30000000000001</v>
      </c>
      <c r="L13" s="7">
        <v>144.30000000000001</v>
      </c>
      <c r="M13" s="7">
        <v>0</v>
      </c>
      <c r="N13" s="7"/>
      <c r="O13" s="7" t="s">
        <v>356</v>
      </c>
      <c r="P13" s="7" t="s">
        <v>46</v>
      </c>
      <c r="Q13" s="7" t="s">
        <v>46</v>
      </c>
      <c r="R13" s="7"/>
      <c r="S13" s="7" t="s">
        <v>103</v>
      </c>
      <c r="T13" s="7">
        <v>200</v>
      </c>
      <c r="U13" s="8"/>
      <c r="V13" s="7" t="s">
        <v>340</v>
      </c>
      <c r="W13" s="7" t="s">
        <v>50</v>
      </c>
      <c r="X13" s="7" t="s">
        <v>50</v>
      </c>
      <c r="Y13" s="7" t="s">
        <v>50</v>
      </c>
      <c r="Z13" s="7" t="s">
        <v>50</v>
      </c>
      <c r="AA13" s="7" t="s">
        <v>50</v>
      </c>
      <c r="AB13" s="7" t="s">
        <v>50</v>
      </c>
      <c r="AC13" s="7" t="s">
        <v>50</v>
      </c>
      <c r="AD13" s="7" t="s">
        <v>50</v>
      </c>
      <c r="AE13" s="7" t="s">
        <v>50</v>
      </c>
      <c r="AF13" s="13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ht="112.5" customHeight="1" x14ac:dyDescent="0.25">
      <c r="A14" s="7">
        <v>12</v>
      </c>
      <c r="B14" s="7" t="s">
        <v>321</v>
      </c>
      <c r="C14" s="7" t="s">
        <v>322</v>
      </c>
      <c r="D14" s="10" t="s">
        <v>323</v>
      </c>
      <c r="E14" s="7" t="s">
        <v>334</v>
      </c>
      <c r="F14" s="7" t="s">
        <v>335</v>
      </c>
      <c r="G14" s="7" t="s">
        <v>357</v>
      </c>
      <c r="H14" s="7">
        <v>1967</v>
      </c>
      <c r="I14" s="7">
        <v>651</v>
      </c>
      <c r="J14" s="7">
        <v>400</v>
      </c>
      <c r="K14" s="7">
        <v>126.56</v>
      </c>
      <c r="L14" s="7">
        <v>126.56</v>
      </c>
      <c r="M14" s="7">
        <v>0</v>
      </c>
      <c r="N14" s="7" t="s">
        <v>358</v>
      </c>
      <c r="O14" s="7" t="s">
        <v>359</v>
      </c>
      <c r="P14" s="7" t="s">
        <v>46</v>
      </c>
      <c r="Q14" s="7" t="s">
        <v>46</v>
      </c>
      <c r="R14" s="7"/>
      <c r="S14" s="7" t="s">
        <v>103</v>
      </c>
      <c r="T14" s="7">
        <v>200</v>
      </c>
      <c r="U14" s="8"/>
      <c r="V14" s="7" t="s">
        <v>340</v>
      </c>
      <c r="W14" s="7" t="s">
        <v>50</v>
      </c>
      <c r="X14" s="7" t="s">
        <v>50</v>
      </c>
      <c r="Y14" s="7" t="s">
        <v>50</v>
      </c>
      <c r="Z14" s="7" t="s">
        <v>50</v>
      </c>
      <c r="AA14" s="7" t="s">
        <v>50</v>
      </c>
      <c r="AB14" s="7" t="s">
        <v>50</v>
      </c>
      <c r="AC14" s="7" t="s">
        <v>50</v>
      </c>
      <c r="AD14" s="7" t="s">
        <v>50</v>
      </c>
      <c r="AE14" s="7" t="s">
        <v>50</v>
      </c>
      <c r="AF14" s="13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</row>
    <row r="15" spans="1:65" ht="112.5" customHeight="1" x14ac:dyDescent="0.25">
      <c r="A15" s="7">
        <v>13</v>
      </c>
      <c r="B15" s="7" t="s">
        <v>321</v>
      </c>
      <c r="C15" s="7" t="s">
        <v>322</v>
      </c>
      <c r="D15" s="10" t="s">
        <v>323</v>
      </c>
      <c r="E15" s="7" t="s">
        <v>334</v>
      </c>
      <c r="F15" s="7" t="s">
        <v>335</v>
      </c>
      <c r="G15" s="7" t="s">
        <v>360</v>
      </c>
      <c r="H15" s="7">
        <v>1965</v>
      </c>
      <c r="I15" s="7">
        <v>198</v>
      </c>
      <c r="J15" s="7"/>
      <c r="K15" s="7">
        <v>6.45</v>
      </c>
      <c r="L15" s="7">
        <v>6.45</v>
      </c>
      <c r="M15" s="7">
        <v>0</v>
      </c>
      <c r="N15" s="7"/>
      <c r="O15" s="7" t="s">
        <v>342</v>
      </c>
      <c r="P15" s="7" t="s">
        <v>46</v>
      </c>
      <c r="Q15" s="7" t="s">
        <v>46</v>
      </c>
      <c r="R15" s="7"/>
      <c r="S15" s="7" t="s">
        <v>103</v>
      </c>
      <c r="T15" s="7">
        <v>150</v>
      </c>
      <c r="U15" s="8"/>
      <c r="V15" s="7"/>
      <c r="W15" s="7" t="s">
        <v>50</v>
      </c>
      <c r="X15" s="7" t="s">
        <v>50</v>
      </c>
      <c r="Y15" s="7" t="s">
        <v>50</v>
      </c>
      <c r="Z15" s="7" t="s">
        <v>50</v>
      </c>
      <c r="AA15" s="7" t="s">
        <v>50</v>
      </c>
      <c r="AB15" s="7" t="s">
        <v>50</v>
      </c>
      <c r="AC15" s="7" t="s">
        <v>50</v>
      </c>
      <c r="AD15" s="7" t="s">
        <v>50</v>
      </c>
      <c r="AE15" s="7" t="s">
        <v>50</v>
      </c>
      <c r="AF15" s="13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</row>
    <row r="16" spans="1:65" ht="23.25" x14ac:dyDescent="0.25">
      <c r="A16" s="258" t="s">
        <v>30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60"/>
      <c r="AE16" s="34">
        <v>0</v>
      </c>
      <c r="AF16" s="3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4"/>
      <c r="BG16" s="14"/>
      <c r="BH16" s="14"/>
      <c r="BI16" s="14"/>
      <c r="BJ16" s="14"/>
      <c r="BK16" s="14"/>
      <c r="BL16" s="14"/>
      <c r="BM16" s="14"/>
    </row>
    <row r="17" spans="58:65" x14ac:dyDescent="0.25">
      <c r="BF17" s="17"/>
      <c r="BG17" s="17"/>
      <c r="BH17" s="17"/>
      <c r="BI17" s="17"/>
      <c r="BJ17" s="17"/>
      <c r="BK17" s="17"/>
      <c r="BL17" s="17"/>
      <c r="BM17" s="17"/>
    </row>
  </sheetData>
  <mergeCells count="3">
    <mergeCell ref="A1:E1"/>
    <mergeCell ref="G1:AE1"/>
    <mergeCell ref="A16:AD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J27" sqref="J27:J28"/>
    </sheetView>
  </sheetViews>
  <sheetFormatPr defaultColWidth="9" defaultRowHeight="15.75" x14ac:dyDescent="0.25"/>
  <sheetData>
    <row r="1" spans="1:65" ht="42.7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23.25" x14ac:dyDescent="0.25">
      <c r="A3" s="7">
        <v>1</v>
      </c>
      <c r="B3" s="20">
        <v>45036</v>
      </c>
      <c r="C3" s="7" t="s">
        <v>361</v>
      </c>
      <c r="D3" s="10" t="s">
        <v>50</v>
      </c>
      <c r="E3" s="7" t="s">
        <v>50</v>
      </c>
      <c r="F3" s="7" t="s">
        <v>50</v>
      </c>
      <c r="G3" s="7" t="s">
        <v>50</v>
      </c>
      <c r="H3" s="7" t="s">
        <v>50</v>
      </c>
      <c r="I3" s="7" t="s">
        <v>50</v>
      </c>
      <c r="J3" s="7" t="s">
        <v>50</v>
      </c>
      <c r="K3" s="7" t="s">
        <v>50</v>
      </c>
      <c r="L3" s="7" t="s">
        <v>50</v>
      </c>
      <c r="M3" s="7" t="s">
        <v>50</v>
      </c>
      <c r="N3" s="7" t="s">
        <v>50</v>
      </c>
      <c r="O3" s="7" t="s">
        <v>50</v>
      </c>
      <c r="P3" s="7" t="s">
        <v>50</v>
      </c>
      <c r="Q3" s="7" t="s">
        <v>50</v>
      </c>
      <c r="R3" s="7" t="s">
        <v>50</v>
      </c>
      <c r="S3" s="7" t="s">
        <v>50</v>
      </c>
      <c r="T3" s="7" t="s">
        <v>50</v>
      </c>
      <c r="U3" s="42" t="s">
        <v>50</v>
      </c>
      <c r="V3" s="7" t="s">
        <v>50</v>
      </c>
      <c r="W3" s="7"/>
      <c r="X3" s="9" t="s">
        <v>50</v>
      </c>
      <c r="Y3" s="10" t="s">
        <v>50</v>
      </c>
      <c r="Z3" s="11" t="s">
        <v>50</v>
      </c>
      <c r="AA3" s="12" t="s">
        <v>50</v>
      </c>
      <c r="AB3" s="12" t="s">
        <v>50</v>
      </c>
      <c r="AC3" s="12" t="s">
        <v>50</v>
      </c>
      <c r="AD3" s="12" t="s">
        <v>50</v>
      </c>
      <c r="AE3" s="12" t="s">
        <v>50</v>
      </c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23.25" x14ac:dyDescent="0.25">
      <c r="A4" s="281" t="s">
        <v>362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3"/>
      <c r="AE4" s="34">
        <v>0</v>
      </c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x14ac:dyDescent="0.25"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M20" sqref="M20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65.75" x14ac:dyDescent="0.25">
      <c r="A3" s="26">
        <v>1</v>
      </c>
      <c r="B3" s="26" t="s">
        <v>104</v>
      </c>
      <c r="C3" s="26" t="s">
        <v>105</v>
      </c>
      <c r="D3" s="37"/>
      <c r="E3" s="26"/>
      <c r="F3" s="26"/>
      <c r="G3" s="26" t="s">
        <v>106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8"/>
      <c r="V3" s="28"/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Y7"/>
  <sheetViews>
    <sheetView workbookViewId="0">
      <selection activeCell="O12" sqref="O12"/>
    </sheetView>
  </sheetViews>
  <sheetFormatPr defaultColWidth="8.875" defaultRowHeight="15.75" x14ac:dyDescent="0.25"/>
  <cols>
    <col min="22" max="22" width="13.375" customWidth="1"/>
    <col min="23" max="23" width="10.625" customWidth="1"/>
  </cols>
  <sheetData>
    <row r="1" spans="1:51" ht="45" customHeight="1" x14ac:dyDescent="0.35">
      <c r="A1" s="284" t="s">
        <v>31</v>
      </c>
      <c r="B1" s="284"/>
      <c r="C1" s="284"/>
      <c r="D1" s="284"/>
      <c r="E1" s="284"/>
      <c r="F1" s="251">
        <f>AF6</f>
        <v>485.97119999999995</v>
      </c>
      <c r="G1" s="285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1" ht="161.25" customHeight="1" x14ac:dyDescent="0.25">
      <c r="A2" s="58" t="s">
        <v>0</v>
      </c>
      <c r="B2" s="58" t="s">
        <v>20</v>
      </c>
      <c r="C2" s="58" t="s">
        <v>1</v>
      </c>
      <c r="D2" s="58" t="s">
        <v>2</v>
      </c>
      <c r="E2" s="58" t="s">
        <v>3</v>
      </c>
      <c r="F2" s="58" t="s">
        <v>32</v>
      </c>
      <c r="G2" s="58" t="s">
        <v>4</v>
      </c>
      <c r="H2" s="58" t="s">
        <v>14</v>
      </c>
      <c r="I2" s="58" t="s">
        <v>5</v>
      </c>
      <c r="J2" s="58" t="s">
        <v>15</v>
      </c>
      <c r="K2" s="58" t="s">
        <v>16</v>
      </c>
      <c r="L2" s="58" t="s">
        <v>17</v>
      </c>
      <c r="M2" s="58" t="s">
        <v>18</v>
      </c>
      <c r="N2" s="58" t="s">
        <v>21</v>
      </c>
      <c r="O2" s="58" t="s">
        <v>19</v>
      </c>
      <c r="P2" s="58" t="s">
        <v>6</v>
      </c>
      <c r="Q2" s="58" t="s">
        <v>22</v>
      </c>
      <c r="R2" s="58" t="s">
        <v>7</v>
      </c>
      <c r="S2" s="58" t="s">
        <v>8</v>
      </c>
      <c r="T2" s="58" t="s">
        <v>9</v>
      </c>
      <c r="U2" s="58" t="s">
        <v>10</v>
      </c>
      <c r="V2" s="33" t="s">
        <v>51</v>
      </c>
      <c r="W2" s="59" t="s">
        <v>11</v>
      </c>
      <c r="X2" s="59" t="s">
        <v>12</v>
      </c>
      <c r="Y2" s="59" t="s">
        <v>23</v>
      </c>
      <c r="Z2" s="59" t="s">
        <v>13</v>
      </c>
      <c r="AA2" s="59" t="s">
        <v>24</v>
      </c>
      <c r="AB2" s="59" t="s">
        <v>25</v>
      </c>
      <c r="AC2" s="59" t="s">
        <v>26</v>
      </c>
      <c r="AD2" s="59" t="s">
        <v>27</v>
      </c>
      <c r="AE2" s="59" t="s">
        <v>28</v>
      </c>
      <c r="AF2" s="59" t="s">
        <v>29</v>
      </c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</row>
    <row r="3" spans="1:51" ht="108" customHeight="1" x14ac:dyDescent="0.25">
      <c r="A3" s="61">
        <v>1</v>
      </c>
      <c r="B3" s="70">
        <v>45006</v>
      </c>
      <c r="C3" s="61" t="s">
        <v>107</v>
      </c>
      <c r="D3" s="62" t="s">
        <v>108</v>
      </c>
      <c r="E3" s="61" t="s">
        <v>109</v>
      </c>
      <c r="F3" s="61" t="s">
        <v>110</v>
      </c>
      <c r="G3" s="61" t="s">
        <v>111</v>
      </c>
      <c r="H3" s="61">
        <v>2008</v>
      </c>
      <c r="I3" s="61">
        <v>6433</v>
      </c>
      <c r="J3" s="61">
        <v>4950</v>
      </c>
      <c r="K3" s="61">
        <v>1560</v>
      </c>
      <c r="L3" s="61">
        <v>1560</v>
      </c>
      <c r="M3" s="61" t="s">
        <v>46</v>
      </c>
      <c r="N3" s="61" t="s">
        <v>46</v>
      </c>
      <c r="O3" s="61" t="s">
        <v>112</v>
      </c>
      <c r="P3" s="61" t="s">
        <v>113</v>
      </c>
      <c r="Q3" s="61" t="s">
        <v>46</v>
      </c>
      <c r="R3" s="61" t="s">
        <v>113</v>
      </c>
      <c r="S3" s="61" t="s">
        <v>114</v>
      </c>
      <c r="T3" s="61" t="s">
        <v>115</v>
      </c>
      <c r="U3" s="63"/>
      <c r="V3" s="114">
        <v>1600</v>
      </c>
      <c r="W3" s="61" t="s">
        <v>116</v>
      </c>
      <c r="X3" s="61">
        <v>2</v>
      </c>
      <c r="Y3" s="118">
        <v>7.2</v>
      </c>
      <c r="Z3" s="61">
        <f>Y3*0.03</f>
        <v>0.216</v>
      </c>
      <c r="AA3" s="61">
        <v>1.5</v>
      </c>
      <c r="AB3" s="115">
        <v>240</v>
      </c>
      <c r="AC3" s="115">
        <f>AB3*0.3</f>
        <v>72</v>
      </c>
      <c r="AD3" s="116">
        <f>AB3*0.06</f>
        <v>14.399999999999999</v>
      </c>
      <c r="AE3" s="116">
        <f>AB3*0.06</f>
        <v>14.399999999999999</v>
      </c>
      <c r="AF3" s="116">
        <f>SUM(X3:AE3)</f>
        <v>351.71599999999995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</row>
    <row r="4" spans="1:51" ht="76.5" x14ac:dyDescent="0.25">
      <c r="A4" s="61">
        <v>2</v>
      </c>
      <c r="B4" s="70">
        <v>45006</v>
      </c>
      <c r="C4" s="61" t="s">
        <v>117</v>
      </c>
      <c r="D4" s="62" t="s">
        <v>108</v>
      </c>
      <c r="E4" s="61" t="s">
        <v>109</v>
      </c>
      <c r="F4" s="61" t="s">
        <v>110</v>
      </c>
      <c r="G4" s="61" t="s">
        <v>118</v>
      </c>
      <c r="H4" s="61">
        <v>1979</v>
      </c>
      <c r="I4" s="61">
        <v>513</v>
      </c>
      <c r="J4" s="61">
        <v>500</v>
      </c>
      <c r="K4" s="61">
        <v>350</v>
      </c>
      <c r="L4" s="61">
        <v>350</v>
      </c>
      <c r="M4" s="61" t="s">
        <v>46</v>
      </c>
      <c r="N4" s="61" t="s">
        <v>46</v>
      </c>
      <c r="O4" s="61" t="s">
        <v>119</v>
      </c>
      <c r="P4" s="61" t="s">
        <v>113</v>
      </c>
      <c r="Q4" s="61" t="s">
        <v>46</v>
      </c>
      <c r="R4" s="61" t="s">
        <v>113</v>
      </c>
      <c r="S4" s="61" t="s">
        <v>46</v>
      </c>
      <c r="T4" s="61">
        <v>4000</v>
      </c>
      <c r="U4" s="63"/>
      <c r="V4" s="114">
        <v>400</v>
      </c>
      <c r="W4" s="61" t="s">
        <v>120</v>
      </c>
      <c r="X4" s="61">
        <v>1</v>
      </c>
      <c r="Y4" s="117">
        <v>3.84</v>
      </c>
      <c r="Z4" s="61">
        <f>Y4*0.03</f>
        <v>0.1152</v>
      </c>
      <c r="AA4" s="61">
        <v>1.5</v>
      </c>
      <c r="AB4" s="115">
        <v>90</v>
      </c>
      <c r="AC4" s="115">
        <f>AB4*0.3</f>
        <v>27</v>
      </c>
      <c r="AD4" s="116">
        <f>AB4*0.06</f>
        <v>5.3999999999999995</v>
      </c>
      <c r="AE4" s="116">
        <f>AB4*0.06</f>
        <v>5.3999999999999995</v>
      </c>
      <c r="AF4" s="116">
        <f>SUM(X4:AE4)</f>
        <v>134.2552</v>
      </c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</row>
    <row r="5" spans="1:51" x14ac:dyDescent="0.25">
      <c r="A5" s="61" t="s">
        <v>61</v>
      </c>
      <c r="B5" s="61"/>
      <c r="C5" s="61"/>
      <c r="D5" s="62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3"/>
      <c r="V5" s="63"/>
      <c r="W5" s="61"/>
      <c r="X5" s="61"/>
      <c r="Y5" s="64"/>
      <c r="Z5" s="62"/>
      <c r="AA5" s="65"/>
      <c r="AB5" s="66"/>
      <c r="AC5" s="66"/>
      <c r="AD5" s="66"/>
      <c r="AE5" s="66"/>
      <c r="AF5" s="66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</row>
    <row r="6" spans="1:51" ht="33" customHeight="1" x14ac:dyDescent="0.25">
      <c r="A6" s="287" t="s">
        <v>30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9"/>
      <c r="AF6" s="252">
        <f>SUM(AF3:AF4)</f>
        <v>485.97119999999995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7"/>
      <c r="AS6" s="67"/>
      <c r="AT6" s="67"/>
      <c r="AU6" s="67"/>
      <c r="AV6" s="67"/>
      <c r="AW6" s="67"/>
      <c r="AX6" s="67"/>
      <c r="AY6" s="67"/>
    </row>
    <row r="7" spans="1:5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69"/>
      <c r="AS7" s="69"/>
      <c r="AT7" s="69"/>
      <c r="AU7" s="69"/>
      <c r="AV7" s="69"/>
      <c r="AW7" s="69"/>
      <c r="AX7" s="69"/>
      <c r="AY7" s="69"/>
    </row>
  </sheetData>
  <mergeCells count="3">
    <mergeCell ref="A1:E1"/>
    <mergeCell ref="G1:AF1"/>
    <mergeCell ref="A6:AE6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7"/>
  <sheetViews>
    <sheetView topLeftCell="E10" workbookViewId="0">
      <selection activeCell="Q52" sqref="Q52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369.75" x14ac:dyDescent="0.25">
      <c r="A3" s="26">
        <v>1</v>
      </c>
      <c r="B3" s="27">
        <v>45013</v>
      </c>
      <c r="C3" s="26" t="s">
        <v>121</v>
      </c>
      <c r="D3" s="37" t="s">
        <v>122</v>
      </c>
      <c r="E3" s="26" t="s">
        <v>123</v>
      </c>
      <c r="F3" s="26" t="s">
        <v>124</v>
      </c>
      <c r="G3" s="26" t="s">
        <v>125</v>
      </c>
      <c r="H3" s="26">
        <v>2018</v>
      </c>
      <c r="I3" s="26" t="s">
        <v>126</v>
      </c>
      <c r="J3" s="26">
        <v>15000</v>
      </c>
      <c r="K3" s="26">
        <v>15000</v>
      </c>
      <c r="L3" s="26">
        <v>15000</v>
      </c>
      <c r="M3" s="26" t="s">
        <v>53</v>
      </c>
      <c r="N3" s="26" t="s">
        <v>127</v>
      </c>
      <c r="O3" s="26" t="s">
        <v>128</v>
      </c>
      <c r="P3" s="26" t="s">
        <v>45</v>
      </c>
      <c r="Q3" s="26" t="s">
        <v>129</v>
      </c>
      <c r="R3" s="26" t="s">
        <v>45</v>
      </c>
      <c r="S3" s="26" t="s">
        <v>130</v>
      </c>
      <c r="T3" s="26">
        <v>1200</v>
      </c>
      <c r="U3" s="28"/>
      <c r="V3" s="29" t="s">
        <v>50</v>
      </c>
      <c r="W3" s="26" t="s">
        <v>46</v>
      </c>
      <c r="X3" s="26" t="s">
        <v>46</v>
      </c>
      <c r="Y3" s="30" t="s">
        <v>46</v>
      </c>
      <c r="Z3" s="26" t="s">
        <v>46</v>
      </c>
      <c r="AA3" s="26" t="s">
        <v>46</v>
      </c>
      <c r="AB3" s="31" t="s">
        <v>46</v>
      </c>
      <c r="AC3" s="31" t="s">
        <v>46</v>
      </c>
      <c r="AD3" s="31" t="s">
        <v>46</v>
      </c>
      <c r="AE3" s="31" t="s">
        <v>46</v>
      </c>
      <c r="AF3" s="31" t="s">
        <v>46</v>
      </c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7">
        <v>2</v>
      </c>
      <c r="B4" s="7"/>
      <c r="C4" s="7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131</v>
      </c>
      <c r="R4" s="7"/>
      <c r="S4" s="7"/>
      <c r="T4" s="7"/>
      <c r="U4" s="8"/>
      <c r="V4" s="8"/>
      <c r="W4" s="7"/>
      <c r="X4" s="7"/>
      <c r="Y4" s="9"/>
      <c r="Z4" s="10"/>
      <c r="AA4" s="11"/>
      <c r="AB4" s="12"/>
      <c r="AC4" s="12"/>
      <c r="AD4" s="12"/>
      <c r="AE4" s="12"/>
      <c r="AF4" s="12"/>
      <c r="AG4" s="13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ht="23.25" x14ac:dyDescent="0.25">
      <c r="A5" s="7" t="s">
        <v>61</v>
      </c>
      <c r="B5" s="7"/>
      <c r="C5" s="7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8"/>
      <c r="W5" s="7"/>
      <c r="X5" s="7"/>
      <c r="Y5" s="9"/>
      <c r="Z5" s="10"/>
      <c r="AA5" s="11"/>
      <c r="AB5" s="12"/>
      <c r="AC5" s="12"/>
      <c r="AD5" s="12"/>
      <c r="AE5" s="12"/>
      <c r="AF5" s="12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ht="23.25" x14ac:dyDescent="0.25">
      <c r="A6" s="258" t="s">
        <v>30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60"/>
      <c r="AF6" s="34">
        <v>0</v>
      </c>
      <c r="AG6" s="3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  <c r="BH6" s="14"/>
      <c r="BI6" s="14"/>
      <c r="BJ6" s="14"/>
      <c r="BK6" s="14"/>
      <c r="BL6" s="14"/>
      <c r="BM6" s="14"/>
      <c r="BN6" s="14"/>
    </row>
    <row r="7" spans="1:66" x14ac:dyDescent="0.25">
      <c r="BG7" s="17"/>
      <c r="BH7" s="17"/>
      <c r="BI7" s="17"/>
      <c r="BJ7" s="17"/>
      <c r="BK7" s="17"/>
      <c r="BL7" s="17"/>
      <c r="BM7" s="17"/>
      <c r="BN7" s="17"/>
    </row>
  </sheetData>
  <mergeCells count="3">
    <mergeCell ref="A1:E1"/>
    <mergeCell ref="A6:AE6"/>
    <mergeCell ref="G1:A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"/>
  <sheetViews>
    <sheetView workbookViewId="0">
      <selection activeCell="U7" sqref="U7"/>
    </sheetView>
  </sheetViews>
  <sheetFormatPr defaultColWidth="9" defaultRowHeight="15.75" x14ac:dyDescent="0.25"/>
  <cols>
    <col min="1" max="1" width="2.875" bestFit="1" customWidth="1"/>
    <col min="2" max="2" width="9.875" bestFit="1" customWidth="1"/>
    <col min="3" max="3" width="8.625" bestFit="1" customWidth="1"/>
    <col min="4" max="4" width="8.5" bestFit="1" customWidth="1"/>
    <col min="7" max="7" width="8.625" bestFit="1" customWidth="1"/>
    <col min="9" max="9" width="8.625" bestFit="1" customWidth="1"/>
    <col min="10" max="10" width="8.875" bestFit="1" customWidth="1"/>
    <col min="12" max="12" width="10.125" bestFit="1" customWidth="1"/>
    <col min="14" max="14" width="14.625" bestFit="1" customWidth="1"/>
    <col min="15" max="15" width="8.625" bestFit="1" customWidth="1"/>
    <col min="16" max="16" width="8.875" bestFit="1" customWidth="1"/>
    <col min="17" max="17" width="12.5" bestFit="1" customWidth="1"/>
    <col min="20" max="20" width="8.875" bestFit="1" customWidth="1"/>
    <col min="21" max="21" width="19.125" bestFit="1" customWidth="1"/>
    <col min="22" max="22" width="8.875" bestFit="1" customWidth="1"/>
    <col min="23" max="23" width="8.5" bestFit="1" customWidth="1"/>
    <col min="24" max="24" width="9.125" bestFit="1" customWidth="1"/>
    <col min="26" max="26" width="8.875" bestFit="1" customWidth="1"/>
    <col min="28" max="28" width="8.625" bestFit="1" customWidth="1"/>
    <col min="30" max="30" width="8.375" bestFit="1" customWidth="1"/>
    <col min="31" max="31" width="8.625" bestFit="1" customWidth="1"/>
  </cols>
  <sheetData>
    <row r="1" spans="1:65" ht="53.25" customHeight="1" x14ac:dyDescent="0.35">
      <c r="A1" s="257" t="s">
        <v>31</v>
      </c>
      <c r="B1" s="257"/>
      <c r="C1" s="257"/>
      <c r="D1" s="257"/>
      <c r="E1" s="257"/>
      <c r="F1" s="137">
        <v>511.12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84.5" customHeight="1" x14ac:dyDescent="0.25">
      <c r="A2" s="164" t="s">
        <v>0</v>
      </c>
      <c r="B2" s="164" t="s">
        <v>20</v>
      </c>
      <c r="C2" s="164" t="s">
        <v>1</v>
      </c>
      <c r="D2" s="164" t="s">
        <v>2</v>
      </c>
      <c r="E2" s="164" t="s">
        <v>3</v>
      </c>
      <c r="F2" s="164" t="s">
        <v>32</v>
      </c>
      <c r="G2" s="164" t="s">
        <v>4</v>
      </c>
      <c r="H2" s="164" t="s">
        <v>14</v>
      </c>
      <c r="I2" s="164" t="s">
        <v>5</v>
      </c>
      <c r="J2" s="164" t="s">
        <v>15</v>
      </c>
      <c r="K2" s="164" t="s">
        <v>16</v>
      </c>
      <c r="L2" s="164" t="s">
        <v>17</v>
      </c>
      <c r="M2" s="164" t="s">
        <v>18</v>
      </c>
      <c r="N2" s="164" t="s">
        <v>21</v>
      </c>
      <c r="O2" s="164" t="s">
        <v>19</v>
      </c>
      <c r="P2" s="164" t="s">
        <v>6</v>
      </c>
      <c r="Q2" s="164" t="s">
        <v>22</v>
      </c>
      <c r="R2" s="164" t="s">
        <v>7</v>
      </c>
      <c r="S2" s="164" t="s">
        <v>8</v>
      </c>
      <c r="T2" s="164" t="s">
        <v>9</v>
      </c>
      <c r="U2" s="164" t="s">
        <v>10</v>
      </c>
      <c r="V2" s="165" t="s">
        <v>11</v>
      </c>
      <c r="W2" s="165" t="s">
        <v>12</v>
      </c>
      <c r="X2" s="165" t="s">
        <v>23</v>
      </c>
      <c r="Y2" s="165" t="s">
        <v>13</v>
      </c>
      <c r="Z2" s="165" t="s">
        <v>24</v>
      </c>
      <c r="AA2" s="165" t="s">
        <v>25</v>
      </c>
      <c r="AB2" s="165" t="s">
        <v>26</v>
      </c>
      <c r="AC2" s="165" t="s">
        <v>27</v>
      </c>
      <c r="AD2" s="165" t="s">
        <v>28</v>
      </c>
      <c r="AE2" s="165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26.75" customHeight="1" x14ac:dyDescent="0.25">
      <c r="A3" s="140">
        <v>1</v>
      </c>
      <c r="B3" s="141">
        <v>45029</v>
      </c>
      <c r="C3" s="140" t="s">
        <v>363</v>
      </c>
      <c r="D3" s="140" t="s">
        <v>364</v>
      </c>
      <c r="E3" s="140" t="s">
        <v>365</v>
      </c>
      <c r="F3" s="140" t="s">
        <v>366</v>
      </c>
      <c r="G3" s="140" t="s">
        <v>363</v>
      </c>
      <c r="H3" s="140" t="s">
        <v>367</v>
      </c>
      <c r="I3" s="140">
        <v>1666</v>
      </c>
      <c r="J3" s="140">
        <v>500</v>
      </c>
      <c r="K3" s="140">
        <v>250</v>
      </c>
      <c r="L3" s="140">
        <v>250</v>
      </c>
      <c r="M3" s="140">
        <v>0</v>
      </c>
      <c r="N3" s="140">
        <v>0</v>
      </c>
      <c r="O3" s="140" t="s">
        <v>368</v>
      </c>
      <c r="P3" s="140" t="s">
        <v>46</v>
      </c>
      <c r="Q3" s="140" t="s">
        <v>46</v>
      </c>
      <c r="R3" s="140"/>
      <c r="S3" s="140"/>
      <c r="T3" s="140"/>
      <c r="U3" s="41" t="s">
        <v>369</v>
      </c>
      <c r="V3" s="140" t="s">
        <v>370</v>
      </c>
      <c r="W3" s="142" t="s">
        <v>371</v>
      </c>
      <c r="X3" s="143">
        <v>0.98499999999999999</v>
      </c>
      <c r="Y3" s="142" t="s">
        <v>372</v>
      </c>
      <c r="Z3" s="166">
        <v>0.5</v>
      </c>
      <c r="AA3" s="166">
        <v>114.05</v>
      </c>
      <c r="AB3" s="166">
        <v>36.200000000000003</v>
      </c>
      <c r="AC3" s="166">
        <v>13.33</v>
      </c>
      <c r="AD3" s="166">
        <v>7.0000000000000007E-2</v>
      </c>
      <c r="AE3" s="166">
        <v>223.9</v>
      </c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126.75" customHeight="1" x14ac:dyDescent="0.25">
      <c r="A4" s="140">
        <v>2</v>
      </c>
      <c r="B4" s="141">
        <v>45029</v>
      </c>
      <c r="C4" s="140" t="s">
        <v>373</v>
      </c>
      <c r="D4" s="140" t="s">
        <v>364</v>
      </c>
      <c r="E4" s="140" t="s">
        <v>365</v>
      </c>
      <c r="F4" s="140" t="s">
        <v>366</v>
      </c>
      <c r="G4" s="140" t="s">
        <v>373</v>
      </c>
      <c r="H4" s="140" t="s">
        <v>367</v>
      </c>
      <c r="I4" s="140">
        <v>1733</v>
      </c>
      <c r="J4" s="140">
        <v>520</v>
      </c>
      <c r="K4" s="140">
        <v>0</v>
      </c>
      <c r="L4" s="140">
        <v>0</v>
      </c>
      <c r="M4" s="140">
        <v>0</v>
      </c>
      <c r="N4" s="140">
        <v>0</v>
      </c>
      <c r="O4" s="140" t="s">
        <v>368</v>
      </c>
      <c r="P4" s="140" t="s">
        <v>46</v>
      </c>
      <c r="Q4" s="140" t="s">
        <v>46</v>
      </c>
      <c r="R4" s="140"/>
      <c r="S4" s="140"/>
      <c r="T4" s="140"/>
      <c r="U4" s="41" t="s">
        <v>369</v>
      </c>
      <c r="V4" s="140" t="s">
        <v>370</v>
      </c>
      <c r="W4" s="142" t="s">
        <v>371</v>
      </c>
      <c r="X4" s="143">
        <v>0.98499999999999999</v>
      </c>
      <c r="Y4" s="142" t="s">
        <v>372</v>
      </c>
      <c r="Z4" s="144">
        <v>0.5</v>
      </c>
      <c r="AA4" s="145">
        <v>129.4</v>
      </c>
      <c r="AB4" s="145">
        <v>68.099999999999994</v>
      </c>
      <c r="AC4" s="145">
        <v>12.28</v>
      </c>
      <c r="AD4" s="145">
        <v>7.0000000000000007E-2</v>
      </c>
      <c r="AE4" s="145">
        <v>287.22000000000003</v>
      </c>
      <c r="AF4" s="13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23.25" x14ac:dyDescent="0.25">
      <c r="A5" s="140" t="s">
        <v>61</v>
      </c>
      <c r="B5" s="140"/>
      <c r="C5" s="140"/>
      <c r="D5" s="14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42"/>
      <c r="V5" s="140"/>
      <c r="W5" s="140"/>
      <c r="X5" s="143"/>
      <c r="Y5" s="142"/>
      <c r="Z5" s="144"/>
      <c r="AA5" s="145"/>
      <c r="AB5" s="145"/>
      <c r="AC5" s="145"/>
      <c r="AD5" s="145"/>
      <c r="AE5" s="145"/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23.25" x14ac:dyDescent="0.25">
      <c r="A6" s="290" t="s">
        <v>30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2"/>
      <c r="AE6" s="167">
        <v>511.12</v>
      </c>
      <c r="AF6" s="3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4"/>
      <c r="BG6" s="14"/>
      <c r="BH6" s="14"/>
      <c r="BI6" s="14"/>
      <c r="BJ6" s="14"/>
      <c r="BK6" s="14"/>
      <c r="BL6" s="14"/>
      <c r="BM6" s="14"/>
    </row>
    <row r="7" spans="1:65" x14ac:dyDescent="0.25">
      <c r="BF7" s="17"/>
      <c r="BG7" s="17"/>
      <c r="BH7" s="17"/>
      <c r="BI7" s="17"/>
      <c r="BJ7" s="17"/>
      <c r="BK7" s="17"/>
      <c r="BL7" s="17"/>
      <c r="BM7" s="17"/>
    </row>
  </sheetData>
  <mergeCells count="3">
    <mergeCell ref="A1:E1"/>
    <mergeCell ref="G1:AE1"/>
    <mergeCell ref="A6:A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topLeftCell="F1" workbookViewId="0">
      <selection activeCell="Q8" sqref="G8:Q8"/>
    </sheetView>
  </sheetViews>
  <sheetFormatPr defaultColWidth="9.125" defaultRowHeight="23.25" x14ac:dyDescent="0.25"/>
  <cols>
    <col min="1" max="1" width="5.125" style="16" customWidth="1"/>
    <col min="2" max="2" width="8.625" style="16" customWidth="1"/>
    <col min="3" max="3" width="8.375" style="16" bestFit="1" customWidth="1"/>
    <col min="4" max="4" width="8.125" style="4" bestFit="1" customWidth="1"/>
    <col min="5" max="5" width="21.375" style="4" bestFit="1" customWidth="1"/>
    <col min="6" max="6" width="21" style="4" bestFit="1" customWidth="1"/>
    <col min="7" max="7" width="14.875" style="16" bestFit="1" customWidth="1"/>
    <col min="8" max="8" width="8.375" style="16" bestFit="1" customWidth="1"/>
    <col min="9" max="9" width="8.625" style="16" bestFit="1" customWidth="1"/>
    <col min="10" max="10" width="8.375" style="16" bestFit="1" customWidth="1"/>
    <col min="11" max="11" width="8.625" style="4" customWidth="1"/>
    <col min="12" max="12" width="9.5" style="4" bestFit="1" customWidth="1"/>
    <col min="13" max="13" width="8.625" style="4" customWidth="1"/>
    <col min="14" max="14" width="54.625" style="4" bestFit="1" customWidth="1"/>
    <col min="15" max="15" width="8.625" style="16" customWidth="1"/>
    <col min="16" max="16" width="8.625" style="4" customWidth="1"/>
    <col min="17" max="17" width="11.375" style="16" bestFit="1" customWidth="1"/>
    <col min="18" max="18" width="9" style="4" bestFit="1" customWidth="1"/>
    <col min="19" max="19" width="8.625" style="4" customWidth="1"/>
    <col min="20" max="20" width="8.625" style="4" bestFit="1" customWidth="1"/>
    <col min="21" max="21" width="21.875" style="4" bestFit="1" customWidth="1"/>
    <col min="22" max="26" width="8.625" style="16" customWidth="1"/>
    <col min="27" max="27" width="8.625" style="17" customWidth="1"/>
    <col min="28" max="31" width="8.625" style="4" customWidth="1"/>
    <col min="32" max="32" width="31.125" style="3" customWidth="1"/>
    <col min="33" max="16384" width="9.125" style="4"/>
  </cols>
  <sheetData>
    <row r="1" spans="1:65" s="2" customFormat="1" ht="21" customHeight="1" x14ac:dyDescent="0.35">
      <c r="A1" s="265" t="s">
        <v>31</v>
      </c>
      <c r="B1" s="266"/>
      <c r="C1" s="266"/>
      <c r="D1" s="266"/>
      <c r="E1" s="267"/>
      <c r="F1" s="271">
        <f>AE11</f>
        <v>0</v>
      </c>
      <c r="G1" s="273" t="s">
        <v>33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1"/>
    </row>
    <row r="2" spans="1:65" s="2" customFormat="1" ht="21" x14ac:dyDescent="0.35">
      <c r="A2" s="268"/>
      <c r="B2" s="269"/>
      <c r="C2" s="269"/>
      <c r="D2" s="269"/>
      <c r="E2" s="270"/>
      <c r="F2" s="272"/>
      <c r="G2" s="275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1"/>
    </row>
    <row r="3" spans="1:65" s="6" customFormat="1" ht="78.75" customHeight="1" x14ac:dyDescent="0.25">
      <c r="A3" s="138" t="s">
        <v>0</v>
      </c>
      <c r="B3" s="138" t="s">
        <v>20</v>
      </c>
      <c r="C3" s="138" t="s">
        <v>1</v>
      </c>
      <c r="D3" s="138" t="s">
        <v>2</v>
      </c>
      <c r="E3" s="138" t="s">
        <v>3</v>
      </c>
      <c r="F3" s="138" t="s">
        <v>32</v>
      </c>
      <c r="G3" s="138" t="s">
        <v>4</v>
      </c>
      <c r="H3" s="138" t="s">
        <v>14</v>
      </c>
      <c r="I3" s="138" t="s">
        <v>5</v>
      </c>
      <c r="J3" s="138" t="s">
        <v>15</v>
      </c>
      <c r="K3" s="138" t="s">
        <v>16</v>
      </c>
      <c r="L3" s="138" t="s">
        <v>17</v>
      </c>
      <c r="M3" s="138" t="s">
        <v>18</v>
      </c>
      <c r="N3" s="138" t="s">
        <v>21</v>
      </c>
      <c r="O3" s="138" t="s">
        <v>19</v>
      </c>
      <c r="P3" s="138" t="s">
        <v>6</v>
      </c>
      <c r="Q3" s="138" t="s">
        <v>22</v>
      </c>
      <c r="R3" s="138" t="s">
        <v>7</v>
      </c>
      <c r="S3" s="138" t="s">
        <v>8</v>
      </c>
      <c r="T3" s="138" t="s">
        <v>9</v>
      </c>
      <c r="U3" s="138" t="s">
        <v>10</v>
      </c>
      <c r="V3" s="139" t="s">
        <v>11</v>
      </c>
      <c r="W3" s="139" t="s">
        <v>12</v>
      </c>
      <c r="X3" s="139" t="s">
        <v>23</v>
      </c>
      <c r="Y3" s="139" t="s">
        <v>13</v>
      </c>
      <c r="Z3" s="139" t="s">
        <v>24</v>
      </c>
      <c r="AA3" s="139" t="s">
        <v>25</v>
      </c>
      <c r="AB3" s="139" t="s">
        <v>26</v>
      </c>
      <c r="AC3" s="139" t="s">
        <v>27</v>
      </c>
      <c r="AD3" s="139" t="s">
        <v>28</v>
      </c>
      <c r="AE3" s="139" t="s">
        <v>29</v>
      </c>
      <c r="AF3" s="5"/>
    </row>
    <row r="4" spans="1:65" s="14" customFormat="1" ht="81.75" customHeight="1" x14ac:dyDescent="0.2">
      <c r="A4" s="146">
        <v>1</v>
      </c>
      <c r="B4" s="147" t="s">
        <v>216</v>
      </c>
      <c r="C4" s="146" t="s">
        <v>217</v>
      </c>
      <c r="D4" s="148" t="s">
        <v>218</v>
      </c>
      <c r="E4" s="146" t="s">
        <v>219</v>
      </c>
      <c r="F4" s="146" t="s">
        <v>220</v>
      </c>
      <c r="G4" s="146" t="s">
        <v>221</v>
      </c>
      <c r="H4" s="146">
        <v>1974</v>
      </c>
      <c r="I4" s="263">
        <v>104000</v>
      </c>
      <c r="J4" s="146">
        <v>76000</v>
      </c>
      <c r="K4" s="146">
        <v>24660</v>
      </c>
      <c r="L4" s="146">
        <v>24660</v>
      </c>
      <c r="M4" s="146" t="s">
        <v>222</v>
      </c>
      <c r="N4" s="156" t="s">
        <v>223</v>
      </c>
      <c r="O4" s="146" t="s">
        <v>224</v>
      </c>
      <c r="P4" s="146" t="s">
        <v>45</v>
      </c>
      <c r="Q4" s="146" t="s">
        <v>46</v>
      </c>
      <c r="R4" s="146" t="s">
        <v>113</v>
      </c>
      <c r="S4" s="146" t="s">
        <v>225</v>
      </c>
      <c r="T4" s="146" t="s">
        <v>226</v>
      </c>
      <c r="U4" s="149"/>
      <c r="V4" s="146" t="s">
        <v>222</v>
      </c>
      <c r="W4" s="146" t="s">
        <v>222</v>
      </c>
      <c r="X4" s="146" t="s">
        <v>222</v>
      </c>
      <c r="Y4" s="146" t="s">
        <v>222</v>
      </c>
      <c r="Z4" s="146" t="s">
        <v>222</v>
      </c>
      <c r="AA4" s="146" t="s">
        <v>222</v>
      </c>
      <c r="AB4" s="146" t="s">
        <v>222</v>
      </c>
      <c r="AC4" s="146" t="s">
        <v>222</v>
      </c>
      <c r="AD4" s="146" t="s">
        <v>222</v>
      </c>
      <c r="AE4" s="146" t="s">
        <v>222</v>
      </c>
      <c r="AF4" s="13"/>
    </row>
    <row r="5" spans="1:65" s="14" customFormat="1" ht="81.75" customHeight="1" x14ac:dyDescent="0.2">
      <c r="A5" s="146">
        <v>2</v>
      </c>
      <c r="B5" s="147" t="s">
        <v>216</v>
      </c>
      <c r="C5" s="146" t="s">
        <v>217</v>
      </c>
      <c r="D5" s="148" t="s">
        <v>227</v>
      </c>
      <c r="E5" s="146" t="s">
        <v>219</v>
      </c>
      <c r="F5" s="146" t="s">
        <v>220</v>
      </c>
      <c r="G5" s="146" t="s">
        <v>228</v>
      </c>
      <c r="H5" s="146">
        <v>1960</v>
      </c>
      <c r="I5" s="264"/>
      <c r="J5" s="146">
        <v>1400</v>
      </c>
      <c r="K5" s="146">
        <v>1268.5</v>
      </c>
      <c r="L5" s="146">
        <v>1268.5</v>
      </c>
      <c r="M5" s="146" t="s">
        <v>222</v>
      </c>
      <c r="N5" s="146" t="s">
        <v>229</v>
      </c>
      <c r="O5" s="146" t="s">
        <v>230</v>
      </c>
      <c r="P5" s="146" t="s">
        <v>45</v>
      </c>
      <c r="Q5" s="146" t="s">
        <v>46</v>
      </c>
      <c r="R5" s="146" t="s">
        <v>113</v>
      </c>
      <c r="S5" s="146" t="s">
        <v>231</v>
      </c>
      <c r="T5" s="146" t="s">
        <v>226</v>
      </c>
      <c r="U5" s="149"/>
      <c r="V5" s="146" t="s">
        <v>222</v>
      </c>
      <c r="W5" s="146" t="s">
        <v>222</v>
      </c>
      <c r="X5" s="146" t="s">
        <v>222</v>
      </c>
      <c r="Y5" s="146" t="s">
        <v>222</v>
      </c>
      <c r="Z5" s="146" t="s">
        <v>222</v>
      </c>
      <c r="AA5" s="146" t="s">
        <v>222</v>
      </c>
      <c r="AB5" s="146" t="s">
        <v>222</v>
      </c>
      <c r="AC5" s="146" t="s">
        <v>222</v>
      </c>
      <c r="AD5" s="146" t="s">
        <v>222</v>
      </c>
      <c r="AE5" s="146" t="s">
        <v>222</v>
      </c>
      <c r="AF5" s="13"/>
    </row>
    <row r="6" spans="1:65" s="14" customFormat="1" ht="81.75" customHeight="1" x14ac:dyDescent="0.2">
      <c r="A6" s="146">
        <v>3</v>
      </c>
      <c r="B6" s="147" t="s">
        <v>216</v>
      </c>
      <c r="C6" s="146" t="s">
        <v>217</v>
      </c>
      <c r="D6" s="148" t="s">
        <v>227</v>
      </c>
      <c r="E6" s="146" t="s">
        <v>219</v>
      </c>
      <c r="F6" s="146" t="s">
        <v>220</v>
      </c>
      <c r="G6" s="150" t="s">
        <v>232</v>
      </c>
      <c r="H6" s="146">
        <v>1967</v>
      </c>
      <c r="I6" s="146">
        <v>4433</v>
      </c>
      <c r="J6" s="146">
        <v>450</v>
      </c>
      <c r="K6" s="146">
        <v>269.76</v>
      </c>
      <c r="L6" s="146">
        <v>269.76</v>
      </c>
      <c r="M6" s="146" t="s">
        <v>222</v>
      </c>
      <c r="N6" s="146" t="s">
        <v>46</v>
      </c>
      <c r="O6" s="150" t="s">
        <v>233</v>
      </c>
      <c r="P6" s="151" t="s">
        <v>234</v>
      </c>
      <c r="Q6" s="146" t="s">
        <v>46</v>
      </c>
      <c r="R6" s="146" t="s">
        <v>113</v>
      </c>
      <c r="S6" s="146" t="s">
        <v>231</v>
      </c>
      <c r="T6" s="146" t="s">
        <v>226</v>
      </c>
      <c r="U6" s="149"/>
      <c r="V6" s="146" t="s">
        <v>222</v>
      </c>
      <c r="W6" s="146" t="s">
        <v>222</v>
      </c>
      <c r="X6" s="146" t="s">
        <v>222</v>
      </c>
      <c r="Y6" s="146" t="s">
        <v>222</v>
      </c>
      <c r="Z6" s="146" t="s">
        <v>222</v>
      </c>
      <c r="AA6" s="146" t="s">
        <v>222</v>
      </c>
      <c r="AB6" s="146" t="s">
        <v>222</v>
      </c>
      <c r="AC6" s="146" t="s">
        <v>222</v>
      </c>
      <c r="AD6" s="146" t="s">
        <v>222</v>
      </c>
      <c r="AE6" s="146" t="s">
        <v>222</v>
      </c>
      <c r="AF6" s="13"/>
    </row>
    <row r="7" spans="1:65" s="14" customFormat="1" ht="81.75" customHeight="1" x14ac:dyDescent="0.2">
      <c r="A7" s="146">
        <v>4</v>
      </c>
      <c r="B7" s="147" t="s">
        <v>216</v>
      </c>
      <c r="C7" s="146" t="s">
        <v>235</v>
      </c>
      <c r="D7" s="148" t="s">
        <v>227</v>
      </c>
      <c r="E7" s="146" t="s">
        <v>219</v>
      </c>
      <c r="F7" s="146" t="s">
        <v>220</v>
      </c>
      <c r="G7" s="150" t="s">
        <v>236</v>
      </c>
      <c r="H7" s="146">
        <v>1971</v>
      </c>
      <c r="I7" s="146">
        <v>25873</v>
      </c>
      <c r="J7" s="146">
        <v>1000</v>
      </c>
      <c r="K7" s="146">
        <v>3808</v>
      </c>
      <c r="L7" s="146">
        <v>3808</v>
      </c>
      <c r="M7" s="146" t="s">
        <v>222</v>
      </c>
      <c r="N7" s="146" t="s">
        <v>46</v>
      </c>
      <c r="O7" s="150" t="s">
        <v>237</v>
      </c>
      <c r="P7" s="151" t="s">
        <v>234</v>
      </c>
      <c r="Q7" s="146" t="s">
        <v>46</v>
      </c>
      <c r="R7" s="146" t="s">
        <v>113</v>
      </c>
      <c r="S7" s="146" t="s">
        <v>103</v>
      </c>
      <c r="T7" s="146" t="s">
        <v>226</v>
      </c>
      <c r="U7" s="149"/>
      <c r="V7" s="146" t="s">
        <v>222</v>
      </c>
      <c r="W7" s="146" t="s">
        <v>222</v>
      </c>
      <c r="X7" s="146" t="s">
        <v>222</v>
      </c>
      <c r="Y7" s="146" t="s">
        <v>222</v>
      </c>
      <c r="Z7" s="146" t="s">
        <v>222</v>
      </c>
      <c r="AA7" s="146" t="s">
        <v>222</v>
      </c>
      <c r="AB7" s="146" t="s">
        <v>222</v>
      </c>
      <c r="AC7" s="146" t="s">
        <v>222</v>
      </c>
      <c r="AD7" s="146" t="s">
        <v>222</v>
      </c>
      <c r="AE7" s="146" t="s">
        <v>222</v>
      </c>
      <c r="AF7" s="13"/>
    </row>
    <row r="8" spans="1:65" s="14" customFormat="1" ht="81.75" customHeight="1" x14ac:dyDescent="0.2">
      <c r="A8" s="146">
        <v>5</v>
      </c>
      <c r="B8" s="147" t="s">
        <v>216</v>
      </c>
      <c r="C8" s="146" t="s">
        <v>217</v>
      </c>
      <c r="D8" s="148" t="s">
        <v>227</v>
      </c>
      <c r="E8" s="146" t="s">
        <v>219</v>
      </c>
      <c r="F8" s="146" t="s">
        <v>220</v>
      </c>
      <c r="G8" s="152" t="s">
        <v>238</v>
      </c>
      <c r="H8" s="146">
        <v>1994</v>
      </c>
      <c r="I8" s="146">
        <v>559</v>
      </c>
      <c r="J8" s="146">
        <v>10000</v>
      </c>
      <c r="K8" s="146">
        <v>296.06</v>
      </c>
      <c r="L8" s="146">
        <v>296.06</v>
      </c>
      <c r="M8" s="146" t="s">
        <v>222</v>
      </c>
      <c r="N8" s="146" t="s">
        <v>46</v>
      </c>
      <c r="O8" s="152" t="s">
        <v>239</v>
      </c>
      <c r="P8" s="151" t="s">
        <v>234</v>
      </c>
      <c r="Q8" s="146" t="s">
        <v>46</v>
      </c>
      <c r="R8" s="146" t="s">
        <v>113</v>
      </c>
      <c r="S8" s="146" t="s">
        <v>103</v>
      </c>
      <c r="T8" s="146" t="s">
        <v>226</v>
      </c>
      <c r="U8" s="149"/>
      <c r="V8" s="146" t="s">
        <v>222</v>
      </c>
      <c r="W8" s="146" t="s">
        <v>222</v>
      </c>
      <c r="X8" s="146" t="s">
        <v>222</v>
      </c>
      <c r="Y8" s="146" t="s">
        <v>222</v>
      </c>
      <c r="Z8" s="146" t="s">
        <v>222</v>
      </c>
      <c r="AA8" s="146" t="s">
        <v>222</v>
      </c>
      <c r="AB8" s="146" t="s">
        <v>222</v>
      </c>
      <c r="AC8" s="146" t="s">
        <v>222</v>
      </c>
      <c r="AD8" s="146" t="s">
        <v>222</v>
      </c>
      <c r="AE8" s="146" t="s">
        <v>222</v>
      </c>
      <c r="AF8" s="13"/>
    </row>
    <row r="9" spans="1:65" s="14" customFormat="1" ht="81.75" customHeight="1" x14ac:dyDescent="0.2">
      <c r="A9" s="146">
        <v>6</v>
      </c>
      <c r="B9" s="147" t="s">
        <v>240</v>
      </c>
      <c r="C9" s="146" t="s">
        <v>241</v>
      </c>
      <c r="D9" s="148" t="s">
        <v>242</v>
      </c>
      <c r="E9" s="146" t="s">
        <v>243</v>
      </c>
      <c r="F9" s="146" t="s">
        <v>244</v>
      </c>
      <c r="G9" s="146" t="s">
        <v>245</v>
      </c>
      <c r="H9" s="146">
        <v>2007</v>
      </c>
      <c r="I9" s="146" t="s">
        <v>246</v>
      </c>
      <c r="J9" s="146">
        <v>2000</v>
      </c>
      <c r="K9" s="146">
        <v>2300</v>
      </c>
      <c r="L9" s="146">
        <v>2300</v>
      </c>
      <c r="M9" s="146">
        <v>0.8</v>
      </c>
      <c r="N9" s="157" t="s">
        <v>247</v>
      </c>
      <c r="O9" s="146" t="s">
        <v>248</v>
      </c>
      <c r="P9" s="146" t="s">
        <v>45</v>
      </c>
      <c r="Q9" s="146" t="s">
        <v>46</v>
      </c>
      <c r="R9" s="146" t="s">
        <v>249</v>
      </c>
      <c r="S9" s="146" t="s">
        <v>45</v>
      </c>
      <c r="T9" s="146" t="s">
        <v>50</v>
      </c>
      <c r="U9" s="149" t="s">
        <v>250</v>
      </c>
      <c r="V9" s="146"/>
      <c r="W9" s="146"/>
      <c r="X9" s="153"/>
      <c r="Y9" s="148"/>
      <c r="Z9" s="154"/>
      <c r="AA9" s="155"/>
      <c r="AB9" s="155"/>
      <c r="AC9" s="155"/>
      <c r="AD9" s="155"/>
      <c r="AE9" s="155"/>
      <c r="AF9" s="13"/>
    </row>
    <row r="10" spans="1:65" s="14" customFormat="1" ht="81.75" customHeight="1" x14ac:dyDescent="0.2">
      <c r="A10" s="146">
        <v>7</v>
      </c>
      <c r="B10" s="146" t="s">
        <v>251</v>
      </c>
      <c r="C10" s="146" t="s">
        <v>252</v>
      </c>
      <c r="D10" s="148" t="s">
        <v>253</v>
      </c>
      <c r="E10" s="146" t="s">
        <v>254</v>
      </c>
      <c r="F10" s="146" t="s">
        <v>255</v>
      </c>
      <c r="G10" s="146" t="s">
        <v>256</v>
      </c>
      <c r="H10" s="146">
        <v>2016</v>
      </c>
      <c r="I10" s="146">
        <v>30000</v>
      </c>
      <c r="J10" s="146">
        <v>12000</v>
      </c>
      <c r="K10" s="146" t="s">
        <v>257</v>
      </c>
      <c r="L10" s="146" t="s">
        <v>257</v>
      </c>
      <c r="M10" s="146"/>
      <c r="N10" s="156" t="s">
        <v>258</v>
      </c>
      <c r="O10" s="146" t="s">
        <v>259</v>
      </c>
      <c r="P10" s="146" t="s">
        <v>260</v>
      </c>
      <c r="Q10" s="146" t="s">
        <v>46</v>
      </c>
      <c r="R10" s="146"/>
      <c r="S10" s="146" t="s">
        <v>60</v>
      </c>
      <c r="T10" s="146" t="s">
        <v>261</v>
      </c>
      <c r="U10" s="149"/>
      <c r="V10" s="146"/>
      <c r="W10" s="146"/>
      <c r="X10" s="153"/>
      <c r="Y10" s="148"/>
      <c r="Z10" s="154"/>
      <c r="AA10" s="155"/>
      <c r="AB10" s="155"/>
      <c r="AC10" s="155"/>
      <c r="AD10" s="155"/>
      <c r="AE10" s="155"/>
      <c r="AF10" s="13"/>
    </row>
    <row r="11" spans="1:65" s="15" customFormat="1" x14ac:dyDescent="0.2">
      <c r="A11" s="258" t="s">
        <v>30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60"/>
      <c r="AE11" s="34">
        <f xml:space="preserve"> SUM(AE4:AE10)</f>
        <v>0</v>
      </c>
      <c r="AF11" s="3"/>
      <c r="BF11" s="14"/>
      <c r="BG11" s="14"/>
      <c r="BH11" s="14"/>
      <c r="BI11" s="14"/>
      <c r="BJ11" s="14"/>
      <c r="BK11" s="14"/>
      <c r="BL11" s="14"/>
      <c r="BM11" s="14"/>
    </row>
    <row r="12" spans="1:65" x14ac:dyDescent="0.25">
      <c r="BF12" s="17"/>
      <c r="BG12" s="17"/>
      <c r="BH12" s="17"/>
      <c r="BI12" s="17"/>
      <c r="BJ12" s="17"/>
      <c r="BK12" s="17"/>
      <c r="BL12" s="17"/>
      <c r="BM12" s="17"/>
    </row>
  </sheetData>
  <mergeCells count="5">
    <mergeCell ref="I4:I5"/>
    <mergeCell ref="A11:AD11"/>
    <mergeCell ref="A1:E2"/>
    <mergeCell ref="F1:F2"/>
    <mergeCell ref="G1:A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topLeftCell="A7" workbookViewId="0">
      <selection activeCell="U7" sqref="U7"/>
    </sheetView>
  </sheetViews>
  <sheetFormatPr defaultColWidth="9" defaultRowHeight="15.75" x14ac:dyDescent="0.25"/>
  <sheetData>
    <row r="1" spans="1:65" ht="48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40.25" x14ac:dyDescent="0.25">
      <c r="A3" s="7">
        <v>1</v>
      </c>
      <c r="B3" s="20">
        <v>45036</v>
      </c>
      <c r="C3" s="7" t="s">
        <v>374</v>
      </c>
      <c r="D3" s="10" t="s">
        <v>375</v>
      </c>
      <c r="E3" s="7" t="s">
        <v>376</v>
      </c>
      <c r="F3" s="7" t="s">
        <v>377</v>
      </c>
      <c r="G3" s="7" t="s">
        <v>378</v>
      </c>
      <c r="H3" s="7">
        <v>1978</v>
      </c>
      <c r="I3" s="7">
        <v>7900</v>
      </c>
      <c r="J3" s="7">
        <v>3250</v>
      </c>
      <c r="K3" s="22">
        <v>1121.8</v>
      </c>
      <c r="L3" s="7">
        <v>704.28</v>
      </c>
      <c r="M3" s="7">
        <v>417.52</v>
      </c>
      <c r="N3" s="7">
        <v>0</v>
      </c>
      <c r="O3" s="7" t="s">
        <v>379</v>
      </c>
      <c r="P3" s="7" t="s">
        <v>380</v>
      </c>
      <c r="Q3" s="7" t="s">
        <v>381</v>
      </c>
      <c r="R3" s="7"/>
      <c r="S3" s="7" t="s">
        <v>382</v>
      </c>
      <c r="T3" s="7" t="s">
        <v>215</v>
      </c>
      <c r="U3" s="8"/>
      <c r="V3" s="7" t="s">
        <v>383</v>
      </c>
      <c r="W3" s="7"/>
      <c r="X3" s="9"/>
      <c r="Y3" s="10"/>
      <c r="Z3" s="11"/>
      <c r="AA3" s="12"/>
      <c r="AB3" s="12"/>
      <c r="AC3" s="12"/>
      <c r="AD3" s="12"/>
      <c r="AE3" s="12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102" x14ac:dyDescent="0.25">
      <c r="A4" s="7">
        <v>2</v>
      </c>
      <c r="B4" s="20">
        <v>45036</v>
      </c>
      <c r="C4" s="7" t="s">
        <v>374</v>
      </c>
      <c r="D4" s="10" t="s">
        <v>375</v>
      </c>
      <c r="E4" s="7" t="s">
        <v>376</v>
      </c>
      <c r="F4" s="7" t="s">
        <v>377</v>
      </c>
      <c r="G4" s="7" t="s">
        <v>384</v>
      </c>
      <c r="H4" s="7">
        <v>1978</v>
      </c>
      <c r="I4" s="7">
        <v>1050</v>
      </c>
      <c r="J4" s="7">
        <v>650</v>
      </c>
      <c r="K4" s="22">
        <v>106</v>
      </c>
      <c r="L4" s="7">
        <v>106</v>
      </c>
      <c r="M4" s="7">
        <v>0</v>
      </c>
      <c r="N4" s="7">
        <v>0</v>
      </c>
      <c r="O4" s="7" t="s">
        <v>379</v>
      </c>
      <c r="P4" s="7" t="s">
        <v>380</v>
      </c>
      <c r="Q4" s="7"/>
      <c r="R4" s="7"/>
      <c r="S4" s="7" t="s">
        <v>382</v>
      </c>
      <c r="T4" s="7" t="s">
        <v>215</v>
      </c>
      <c r="U4" s="8"/>
      <c r="V4" s="7" t="s">
        <v>385</v>
      </c>
      <c r="W4" s="7"/>
      <c r="X4" s="9"/>
      <c r="Y4" s="10"/>
      <c r="Z4" s="11"/>
      <c r="AA4" s="12"/>
      <c r="AB4" s="12"/>
      <c r="AC4" s="12"/>
      <c r="AD4" s="12"/>
      <c r="AE4" s="12"/>
      <c r="AF4" s="13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102" x14ac:dyDescent="0.25">
      <c r="A5" s="7">
        <v>3</v>
      </c>
      <c r="B5" s="20">
        <v>45036</v>
      </c>
      <c r="C5" s="7" t="s">
        <v>374</v>
      </c>
      <c r="D5" s="10" t="s">
        <v>375</v>
      </c>
      <c r="E5" s="7" t="s">
        <v>376</v>
      </c>
      <c r="F5" s="7" t="s">
        <v>377</v>
      </c>
      <c r="G5" s="7" t="s">
        <v>386</v>
      </c>
      <c r="H5" s="7">
        <v>1991</v>
      </c>
      <c r="I5" s="7">
        <v>470</v>
      </c>
      <c r="J5" s="7">
        <v>400</v>
      </c>
      <c r="K5" s="22">
        <v>40.31</v>
      </c>
      <c r="L5" s="7">
        <v>40.31</v>
      </c>
      <c r="M5" s="7">
        <v>0</v>
      </c>
      <c r="N5" s="7">
        <v>0</v>
      </c>
      <c r="O5" s="7" t="s">
        <v>387</v>
      </c>
      <c r="P5" s="7" t="s">
        <v>380</v>
      </c>
      <c r="Q5" s="7"/>
      <c r="R5" s="7"/>
      <c r="S5" s="7" t="s">
        <v>382</v>
      </c>
      <c r="T5" s="7" t="s">
        <v>215</v>
      </c>
      <c r="U5" s="8"/>
      <c r="V5" s="7" t="s">
        <v>385</v>
      </c>
      <c r="W5" s="7"/>
      <c r="X5" s="9"/>
      <c r="Y5" s="10"/>
      <c r="Z5" s="11"/>
      <c r="AA5" s="12"/>
      <c r="AB5" s="12"/>
      <c r="AC5" s="12"/>
      <c r="AD5" s="12"/>
      <c r="AE5" s="12"/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102" x14ac:dyDescent="0.25">
      <c r="A6" s="7">
        <v>4</v>
      </c>
      <c r="B6" s="20">
        <v>45036</v>
      </c>
      <c r="C6" s="7" t="s">
        <v>374</v>
      </c>
      <c r="D6" s="10" t="s">
        <v>375</v>
      </c>
      <c r="E6" s="7" t="s">
        <v>376</v>
      </c>
      <c r="F6" s="7" t="s">
        <v>377</v>
      </c>
      <c r="G6" s="7" t="s">
        <v>388</v>
      </c>
      <c r="H6" s="7">
        <v>1978</v>
      </c>
      <c r="I6" s="7">
        <v>440</v>
      </c>
      <c r="J6" s="7">
        <v>175</v>
      </c>
      <c r="K6" s="22">
        <v>48.03</v>
      </c>
      <c r="L6" s="7">
        <v>48.03</v>
      </c>
      <c r="M6" s="7">
        <v>0</v>
      </c>
      <c r="N6" s="7">
        <v>0</v>
      </c>
      <c r="O6" s="7" t="s">
        <v>379</v>
      </c>
      <c r="P6" s="7" t="s">
        <v>380</v>
      </c>
      <c r="Q6" s="7"/>
      <c r="R6" s="7"/>
      <c r="S6" s="7" t="s">
        <v>382</v>
      </c>
      <c r="T6" s="7" t="s">
        <v>215</v>
      </c>
      <c r="U6" s="8"/>
      <c r="V6" s="7" t="s">
        <v>389</v>
      </c>
      <c r="W6" s="7"/>
      <c r="X6" s="9"/>
      <c r="Y6" s="10"/>
      <c r="Z6" s="11"/>
      <c r="AA6" s="12"/>
      <c r="AB6" s="12"/>
      <c r="AC6" s="12"/>
      <c r="AD6" s="12"/>
      <c r="AE6" s="12"/>
      <c r="AF6" s="13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102" x14ac:dyDescent="0.25">
      <c r="A7" s="7">
        <v>5</v>
      </c>
      <c r="B7" s="20">
        <v>45036</v>
      </c>
      <c r="C7" s="7" t="s">
        <v>374</v>
      </c>
      <c r="D7" s="10" t="s">
        <v>375</v>
      </c>
      <c r="E7" s="7" t="s">
        <v>376</v>
      </c>
      <c r="F7" s="7" t="s">
        <v>377</v>
      </c>
      <c r="G7" s="7" t="s">
        <v>390</v>
      </c>
      <c r="H7" s="7">
        <v>1983</v>
      </c>
      <c r="I7" s="7">
        <v>572</v>
      </c>
      <c r="J7" s="7">
        <v>400</v>
      </c>
      <c r="K7" s="22">
        <v>53.99</v>
      </c>
      <c r="L7" s="7">
        <v>53.99</v>
      </c>
      <c r="M7" s="7">
        <v>0</v>
      </c>
      <c r="N7" s="7">
        <v>0</v>
      </c>
      <c r="O7" s="7" t="s">
        <v>391</v>
      </c>
      <c r="P7" s="7" t="s">
        <v>380</v>
      </c>
      <c r="Q7" s="7"/>
      <c r="R7" s="7"/>
      <c r="S7" s="7" t="s">
        <v>382</v>
      </c>
      <c r="T7" s="7" t="s">
        <v>215</v>
      </c>
      <c r="U7" s="8"/>
      <c r="V7" s="7" t="s">
        <v>392</v>
      </c>
      <c r="W7" s="7"/>
      <c r="X7" s="9"/>
      <c r="Y7" s="10"/>
      <c r="Z7" s="11"/>
      <c r="AA7" s="12"/>
      <c r="AB7" s="12"/>
      <c r="AC7" s="12"/>
      <c r="AD7" s="12"/>
      <c r="AE7" s="12"/>
      <c r="AF7" s="13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1:65" ht="89.25" x14ac:dyDescent="0.25">
      <c r="A8" s="7">
        <v>6</v>
      </c>
      <c r="B8" s="20">
        <v>45036</v>
      </c>
      <c r="C8" s="7" t="s">
        <v>374</v>
      </c>
      <c r="D8" s="10" t="s">
        <v>375</v>
      </c>
      <c r="E8" s="7" t="s">
        <v>376</v>
      </c>
      <c r="F8" s="7" t="s">
        <v>377</v>
      </c>
      <c r="G8" s="7" t="s">
        <v>393</v>
      </c>
      <c r="H8" s="7">
        <v>1984</v>
      </c>
      <c r="I8" s="7">
        <v>694</v>
      </c>
      <c r="J8" s="7">
        <v>180</v>
      </c>
      <c r="K8" s="22">
        <v>74.680000000000007</v>
      </c>
      <c r="L8" s="7">
        <v>69.8</v>
      </c>
      <c r="M8" s="7">
        <v>4.88</v>
      </c>
      <c r="N8" s="7">
        <v>0</v>
      </c>
      <c r="O8" s="7" t="s">
        <v>391</v>
      </c>
      <c r="P8" s="7" t="s">
        <v>380</v>
      </c>
      <c r="Q8" s="7"/>
      <c r="R8" s="7"/>
      <c r="S8" s="7" t="s">
        <v>394</v>
      </c>
      <c r="T8" s="7" t="s">
        <v>215</v>
      </c>
      <c r="U8" s="8"/>
      <c r="V8" s="7" t="s">
        <v>395</v>
      </c>
      <c r="W8" s="7"/>
      <c r="X8" s="9"/>
      <c r="Y8" s="10"/>
      <c r="Z8" s="11"/>
      <c r="AA8" s="12"/>
      <c r="AB8" s="12"/>
      <c r="AC8" s="12"/>
      <c r="AD8" s="12"/>
      <c r="AE8" s="12"/>
      <c r="AF8" s="13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ht="102" x14ac:dyDescent="0.25">
      <c r="A9" s="7">
        <v>7</v>
      </c>
      <c r="B9" s="20">
        <v>45036</v>
      </c>
      <c r="C9" s="7" t="s">
        <v>374</v>
      </c>
      <c r="D9" s="10" t="s">
        <v>375</v>
      </c>
      <c r="E9" s="7" t="s">
        <v>376</v>
      </c>
      <c r="F9" s="7" t="s">
        <v>377</v>
      </c>
      <c r="G9" s="7" t="s">
        <v>396</v>
      </c>
      <c r="H9" s="7">
        <v>1973</v>
      </c>
      <c r="I9" s="7">
        <v>709</v>
      </c>
      <c r="J9" s="7">
        <v>150</v>
      </c>
      <c r="K9" s="22">
        <v>68.3</v>
      </c>
      <c r="L9" s="7">
        <v>68.3</v>
      </c>
      <c r="M9" s="7">
        <v>0</v>
      </c>
      <c r="N9" s="7">
        <v>0</v>
      </c>
      <c r="O9" s="7" t="s">
        <v>397</v>
      </c>
      <c r="P9" s="7" t="s">
        <v>380</v>
      </c>
      <c r="Q9" s="7"/>
      <c r="R9" s="7"/>
      <c r="S9" s="7" t="s">
        <v>394</v>
      </c>
      <c r="T9" s="7" t="s">
        <v>215</v>
      </c>
      <c r="U9" s="8"/>
      <c r="V9" s="7" t="s">
        <v>395</v>
      </c>
      <c r="W9" s="7"/>
      <c r="X9" s="9"/>
      <c r="Y9" s="10"/>
      <c r="Z9" s="11"/>
      <c r="AA9" s="12"/>
      <c r="AB9" s="12"/>
      <c r="AC9" s="12"/>
      <c r="AD9" s="12"/>
      <c r="AE9" s="12"/>
      <c r="AF9" s="13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ht="89.25" x14ac:dyDescent="0.25">
      <c r="A10" s="7">
        <v>8</v>
      </c>
      <c r="B10" s="20">
        <v>45036</v>
      </c>
      <c r="C10" s="7" t="s">
        <v>374</v>
      </c>
      <c r="D10" s="10" t="s">
        <v>375</v>
      </c>
      <c r="E10" s="7" t="s">
        <v>376</v>
      </c>
      <c r="F10" s="7" t="s">
        <v>377</v>
      </c>
      <c r="G10" s="7" t="s">
        <v>398</v>
      </c>
      <c r="H10" s="7">
        <v>1973</v>
      </c>
      <c r="I10" s="7">
        <v>535</v>
      </c>
      <c r="J10" s="7">
        <v>232</v>
      </c>
      <c r="K10" s="22">
        <v>61.66</v>
      </c>
      <c r="L10" s="7">
        <v>61.66</v>
      </c>
      <c r="M10" s="7">
        <v>0</v>
      </c>
      <c r="N10" s="7">
        <v>0</v>
      </c>
      <c r="O10" s="7" t="s">
        <v>268</v>
      </c>
      <c r="P10" s="7" t="s">
        <v>380</v>
      </c>
      <c r="Q10" s="7"/>
      <c r="R10" s="7"/>
      <c r="S10" s="7" t="s">
        <v>394</v>
      </c>
      <c r="T10" s="7" t="s">
        <v>215</v>
      </c>
      <c r="U10" s="8"/>
      <c r="V10" s="7" t="s">
        <v>395</v>
      </c>
      <c r="W10" s="7"/>
      <c r="X10" s="9"/>
      <c r="Y10" s="10"/>
      <c r="Z10" s="11"/>
      <c r="AA10" s="12"/>
      <c r="AB10" s="12"/>
      <c r="AC10" s="12"/>
      <c r="AD10" s="12"/>
      <c r="AE10" s="12"/>
      <c r="AF10" s="13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ht="102" x14ac:dyDescent="0.25">
      <c r="A11" s="7">
        <v>9</v>
      </c>
      <c r="B11" s="20">
        <v>45036</v>
      </c>
      <c r="C11" s="7" t="s">
        <v>374</v>
      </c>
      <c r="D11" s="10" t="s">
        <v>375</v>
      </c>
      <c r="E11" s="7" t="s">
        <v>376</v>
      </c>
      <c r="F11" s="7" t="s">
        <v>377</v>
      </c>
      <c r="G11" s="7" t="s">
        <v>399</v>
      </c>
      <c r="H11" s="7">
        <v>1988</v>
      </c>
      <c r="I11" s="7">
        <v>210</v>
      </c>
      <c r="J11" s="7">
        <v>400</v>
      </c>
      <c r="K11" s="22">
        <v>19.71</v>
      </c>
      <c r="L11" s="7">
        <v>19.71</v>
      </c>
      <c r="M11" s="7">
        <v>0</v>
      </c>
      <c r="N11" s="7">
        <v>0</v>
      </c>
      <c r="O11" s="7" t="s">
        <v>400</v>
      </c>
      <c r="P11" s="7" t="s">
        <v>380</v>
      </c>
      <c r="Q11" s="7"/>
      <c r="R11" s="7"/>
      <c r="S11" s="7" t="s">
        <v>401</v>
      </c>
      <c r="T11" s="7" t="s">
        <v>215</v>
      </c>
      <c r="U11" s="8"/>
      <c r="V11" s="7" t="s">
        <v>402</v>
      </c>
      <c r="W11" s="7"/>
      <c r="X11" s="9"/>
      <c r="Y11" s="10"/>
      <c r="Z11" s="11"/>
      <c r="AA11" s="12"/>
      <c r="AB11" s="12"/>
      <c r="AC11" s="12"/>
      <c r="AD11" s="12"/>
      <c r="AE11" s="12"/>
      <c r="AF11" s="13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ht="23.25" x14ac:dyDescent="0.25">
      <c r="A12" s="258" t="s">
        <v>30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60"/>
      <c r="AE12" s="34">
        <v>0</v>
      </c>
      <c r="AF12" s="3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4"/>
      <c r="BG12" s="14"/>
      <c r="BH12" s="14"/>
      <c r="BI12" s="14"/>
      <c r="BJ12" s="14"/>
      <c r="BK12" s="14"/>
      <c r="BL12" s="14"/>
      <c r="BM12" s="14"/>
    </row>
    <row r="13" spans="1:65" x14ac:dyDescent="0.25">
      <c r="BF13" s="17"/>
      <c r="BG13" s="17"/>
      <c r="BH13" s="17"/>
      <c r="BI13" s="17"/>
      <c r="BJ13" s="17"/>
      <c r="BK13" s="17"/>
      <c r="BL13" s="17"/>
      <c r="BM13" s="17"/>
    </row>
  </sheetData>
  <mergeCells count="3">
    <mergeCell ref="A1:E1"/>
    <mergeCell ref="G1:AE1"/>
    <mergeCell ref="A12:AD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L23" sqref="L23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41.75" x14ac:dyDescent="0.25">
      <c r="A3" s="26">
        <v>1</v>
      </c>
      <c r="B3" s="26"/>
      <c r="C3" s="26" t="s">
        <v>132</v>
      </c>
      <c r="D3" s="3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110" t="s">
        <v>133</v>
      </c>
      <c r="V3" s="29" t="s">
        <v>50</v>
      </c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J27" sqref="I27:J28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25.5" x14ac:dyDescent="0.25">
      <c r="A3" s="26">
        <v>1</v>
      </c>
      <c r="B3" s="27">
        <v>45007</v>
      </c>
      <c r="C3" s="26" t="s">
        <v>134</v>
      </c>
      <c r="D3" s="37" t="s">
        <v>135</v>
      </c>
      <c r="E3" s="26" t="s">
        <v>50</v>
      </c>
      <c r="F3" s="26" t="s">
        <v>50</v>
      </c>
      <c r="G3" s="26" t="s">
        <v>50</v>
      </c>
      <c r="H3" s="26" t="s">
        <v>50</v>
      </c>
      <c r="I3" s="26" t="s">
        <v>50</v>
      </c>
      <c r="J3" s="26" t="s">
        <v>50</v>
      </c>
      <c r="K3" s="26" t="s">
        <v>50</v>
      </c>
      <c r="L3" s="26" t="s">
        <v>50</v>
      </c>
      <c r="M3" s="26" t="s">
        <v>50</v>
      </c>
      <c r="N3" s="26" t="s">
        <v>50</v>
      </c>
      <c r="O3" s="26" t="s">
        <v>50</v>
      </c>
      <c r="P3" s="26" t="s">
        <v>50</v>
      </c>
      <c r="Q3" s="26" t="s">
        <v>50</v>
      </c>
      <c r="R3" s="26" t="s">
        <v>50</v>
      </c>
      <c r="S3" s="26" t="s">
        <v>50</v>
      </c>
      <c r="T3" s="26" t="s">
        <v>50</v>
      </c>
      <c r="U3" s="26" t="s">
        <v>50</v>
      </c>
      <c r="V3" s="119" t="s">
        <v>50</v>
      </c>
      <c r="W3" s="26" t="s">
        <v>50</v>
      </c>
      <c r="X3" s="26" t="s">
        <v>50</v>
      </c>
      <c r="Y3" s="26" t="s">
        <v>50</v>
      </c>
      <c r="Z3" s="26" t="s">
        <v>50</v>
      </c>
      <c r="AA3" s="26" t="s">
        <v>50</v>
      </c>
      <c r="AB3" s="26" t="s">
        <v>50</v>
      </c>
      <c r="AC3" s="26" t="s">
        <v>50</v>
      </c>
      <c r="AD3" s="26" t="s">
        <v>50</v>
      </c>
      <c r="AE3" s="26" t="s">
        <v>50</v>
      </c>
      <c r="AF3" s="26" t="s">
        <v>50</v>
      </c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81" t="s">
        <v>136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4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I25" sqref="I25"/>
    </sheetView>
  </sheetViews>
  <sheetFormatPr defaultColWidth="9" defaultRowHeight="15.75" x14ac:dyDescent="0.25"/>
  <sheetData>
    <row r="1" spans="1:65" ht="48.7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89.25" x14ac:dyDescent="0.25">
      <c r="A3" s="40">
        <v>1</v>
      </c>
      <c r="B3" s="235">
        <v>45021</v>
      </c>
      <c r="C3" s="40" t="s">
        <v>403</v>
      </c>
      <c r="D3" s="236" t="s">
        <v>404</v>
      </c>
      <c r="E3" s="40" t="s">
        <v>405</v>
      </c>
      <c r="F3" s="40"/>
      <c r="G3" s="40" t="s">
        <v>50</v>
      </c>
      <c r="H3" s="40" t="s">
        <v>50</v>
      </c>
      <c r="I3" s="237">
        <v>2966</v>
      </c>
      <c r="J3" s="237"/>
      <c r="K3" s="40">
        <v>595</v>
      </c>
      <c r="L3" s="40">
        <v>595</v>
      </c>
      <c r="M3" s="40"/>
      <c r="N3" s="40"/>
      <c r="O3" s="40"/>
      <c r="P3" s="40"/>
      <c r="Q3" s="40"/>
      <c r="R3" s="40"/>
      <c r="S3" s="40"/>
      <c r="T3" s="40"/>
      <c r="U3" s="238"/>
      <c r="V3" s="40"/>
      <c r="W3" s="40"/>
      <c r="X3" s="239"/>
      <c r="Y3" s="236"/>
      <c r="Z3" s="240"/>
      <c r="AA3" s="241"/>
      <c r="AB3" s="241"/>
      <c r="AC3" s="241"/>
      <c r="AD3" s="241"/>
      <c r="AE3" s="241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60"/>
      <c r="AE4" s="34">
        <v>0</v>
      </c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x14ac:dyDescent="0.25"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workbookViewId="0">
      <selection activeCell="A7" sqref="A7:AD7"/>
    </sheetView>
  </sheetViews>
  <sheetFormatPr defaultColWidth="9" defaultRowHeight="15.75" x14ac:dyDescent="0.25"/>
  <sheetData>
    <row r="1" spans="1:65" ht="4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85.5" customHeight="1" x14ac:dyDescent="0.25">
      <c r="A3" s="7">
        <v>1</v>
      </c>
      <c r="B3" s="20">
        <v>45026</v>
      </c>
      <c r="C3" s="7" t="s">
        <v>406</v>
      </c>
      <c r="D3" s="7" t="s">
        <v>407</v>
      </c>
      <c r="E3" s="7" t="s">
        <v>408</v>
      </c>
      <c r="F3" s="7" t="s">
        <v>409</v>
      </c>
      <c r="G3" s="7" t="s">
        <v>410</v>
      </c>
      <c r="H3" s="7">
        <v>1926</v>
      </c>
      <c r="I3" s="7" t="s">
        <v>50</v>
      </c>
      <c r="J3" s="7">
        <v>40</v>
      </c>
      <c r="K3" s="7">
        <v>40</v>
      </c>
      <c r="L3" s="7">
        <v>40</v>
      </c>
      <c r="M3" s="7" t="s">
        <v>50</v>
      </c>
      <c r="N3" s="7" t="s">
        <v>50</v>
      </c>
      <c r="O3" s="7" t="s">
        <v>411</v>
      </c>
      <c r="P3" s="7" t="s">
        <v>45</v>
      </c>
      <c r="Q3" s="7" t="s">
        <v>46</v>
      </c>
      <c r="R3" s="7" t="s">
        <v>45</v>
      </c>
      <c r="S3" s="7" t="s">
        <v>412</v>
      </c>
      <c r="T3" s="7">
        <v>3500</v>
      </c>
      <c r="U3" s="8"/>
      <c r="V3" s="7"/>
      <c r="W3" s="7"/>
      <c r="X3" s="9"/>
      <c r="Y3" s="10"/>
      <c r="Z3" s="11"/>
      <c r="AA3" s="12"/>
      <c r="AB3" s="12"/>
      <c r="AC3" s="12"/>
      <c r="AD3" s="12"/>
      <c r="AE3" s="12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85.5" customHeight="1" x14ac:dyDescent="0.25">
      <c r="A4" s="7">
        <v>2</v>
      </c>
      <c r="B4" s="20">
        <v>45026</v>
      </c>
      <c r="C4" s="7" t="s">
        <v>406</v>
      </c>
      <c r="D4" s="7" t="s">
        <v>407</v>
      </c>
      <c r="E4" s="7" t="s">
        <v>408</v>
      </c>
      <c r="F4" s="7" t="s">
        <v>409</v>
      </c>
      <c r="G4" s="7" t="s">
        <v>413</v>
      </c>
      <c r="H4" s="7">
        <v>1956</v>
      </c>
      <c r="I4" s="7" t="s">
        <v>50</v>
      </c>
      <c r="J4" s="7">
        <v>8500</v>
      </c>
      <c r="K4" s="7">
        <v>3699.02</v>
      </c>
      <c r="L4" s="7">
        <v>3699.02</v>
      </c>
      <c r="M4" s="7" t="s">
        <v>50</v>
      </c>
      <c r="N4" s="7" t="s">
        <v>414</v>
      </c>
      <c r="O4" s="7" t="s">
        <v>224</v>
      </c>
      <c r="P4" s="7" t="s">
        <v>45</v>
      </c>
      <c r="Q4" s="7" t="s">
        <v>46</v>
      </c>
      <c r="R4" s="7" t="s">
        <v>45</v>
      </c>
      <c r="S4" s="7" t="s">
        <v>412</v>
      </c>
      <c r="T4" s="7">
        <v>4000</v>
      </c>
      <c r="U4" s="8"/>
      <c r="V4" s="7"/>
      <c r="W4" s="7"/>
      <c r="X4" s="9"/>
      <c r="Y4" s="10"/>
      <c r="Z4" s="11"/>
      <c r="AA4" s="12"/>
      <c r="AB4" s="12"/>
      <c r="AC4" s="12"/>
      <c r="AD4" s="12"/>
      <c r="AE4" s="12"/>
      <c r="AF4" s="13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85.5" customHeight="1" x14ac:dyDescent="0.25">
      <c r="A5" s="7">
        <v>3</v>
      </c>
      <c r="B5" s="20">
        <v>45026</v>
      </c>
      <c r="C5" s="7" t="s">
        <v>406</v>
      </c>
      <c r="D5" s="7" t="s">
        <v>407</v>
      </c>
      <c r="E5" s="7" t="s">
        <v>408</v>
      </c>
      <c r="F5" s="7" t="s">
        <v>409</v>
      </c>
      <c r="G5" s="7" t="s">
        <v>415</v>
      </c>
      <c r="H5" s="7">
        <v>1977</v>
      </c>
      <c r="I5" s="7" t="s">
        <v>50</v>
      </c>
      <c r="J5" s="7">
        <v>1800</v>
      </c>
      <c r="K5" s="7">
        <v>1399.1</v>
      </c>
      <c r="L5" s="7">
        <v>1399.1</v>
      </c>
      <c r="M5" s="7" t="s">
        <v>50</v>
      </c>
      <c r="N5" s="7" t="s">
        <v>416</v>
      </c>
      <c r="O5" s="7" t="s">
        <v>417</v>
      </c>
      <c r="P5" s="7" t="s">
        <v>45</v>
      </c>
      <c r="Q5" s="7" t="s">
        <v>46</v>
      </c>
      <c r="R5" s="7" t="s">
        <v>45</v>
      </c>
      <c r="S5" s="7" t="s">
        <v>412</v>
      </c>
      <c r="T5" s="7" t="s">
        <v>50</v>
      </c>
      <c r="U5" s="8"/>
      <c r="V5" s="7"/>
      <c r="W5" s="7"/>
      <c r="X5" s="9"/>
      <c r="Y5" s="10"/>
      <c r="Z5" s="11"/>
      <c r="AA5" s="12"/>
      <c r="AB5" s="12"/>
      <c r="AC5" s="12"/>
      <c r="AD5" s="12"/>
      <c r="AE5" s="12"/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85.5" customHeight="1" x14ac:dyDescent="0.25">
      <c r="A6" s="7">
        <v>4</v>
      </c>
      <c r="B6" s="20">
        <v>45026</v>
      </c>
      <c r="C6" s="7" t="s">
        <v>406</v>
      </c>
      <c r="D6" s="7" t="s">
        <v>407</v>
      </c>
      <c r="E6" s="7" t="s">
        <v>408</v>
      </c>
      <c r="F6" s="7" t="s">
        <v>409</v>
      </c>
      <c r="G6" s="7" t="s">
        <v>418</v>
      </c>
      <c r="H6" s="7">
        <v>1976</v>
      </c>
      <c r="I6" s="7" t="s">
        <v>50</v>
      </c>
      <c r="J6" s="7" t="s">
        <v>419</v>
      </c>
      <c r="K6" s="7">
        <v>510.1191</v>
      </c>
      <c r="L6" s="7">
        <v>510.1191</v>
      </c>
      <c r="M6" s="7" t="s">
        <v>50</v>
      </c>
      <c r="N6" s="7" t="s">
        <v>50</v>
      </c>
      <c r="O6" s="7" t="s">
        <v>50</v>
      </c>
      <c r="P6" s="7" t="s">
        <v>46</v>
      </c>
      <c r="Q6" s="7" t="s">
        <v>46</v>
      </c>
      <c r="R6" s="7" t="s">
        <v>45</v>
      </c>
      <c r="S6" s="7" t="s">
        <v>412</v>
      </c>
      <c r="T6" s="7">
        <v>2000</v>
      </c>
      <c r="U6" s="8"/>
      <c r="V6" s="7"/>
      <c r="W6" s="7"/>
      <c r="X6" s="9"/>
      <c r="Y6" s="10"/>
      <c r="Z6" s="11"/>
      <c r="AA6" s="12"/>
      <c r="AB6" s="12"/>
      <c r="AC6" s="12"/>
      <c r="AD6" s="12"/>
      <c r="AE6" s="12"/>
      <c r="AF6" s="13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23.25" x14ac:dyDescent="0.25">
      <c r="A7" s="258" t="s">
        <v>30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60"/>
      <c r="AE7" s="34">
        <v>0</v>
      </c>
      <c r="AF7" s="3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4"/>
      <c r="BG7" s="14"/>
      <c r="BH7" s="14"/>
      <c r="BI7" s="14"/>
      <c r="BJ7" s="14"/>
      <c r="BK7" s="14"/>
      <c r="BL7" s="14"/>
      <c r="BM7" s="14"/>
    </row>
    <row r="8" spans="1:65" x14ac:dyDescent="0.25">
      <c r="BF8" s="17"/>
      <c r="BG8" s="17"/>
      <c r="BH8" s="17"/>
      <c r="BI8" s="17"/>
      <c r="BJ8" s="17"/>
      <c r="BK8" s="17"/>
      <c r="BL8" s="17"/>
      <c r="BM8" s="17"/>
    </row>
  </sheetData>
  <mergeCells count="3">
    <mergeCell ref="A1:E1"/>
    <mergeCell ref="G1:AE1"/>
    <mergeCell ref="A7:AD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"/>
  <sheetViews>
    <sheetView topLeftCell="B10" workbookViewId="0">
      <selection activeCell="K2" sqref="K1:K1048576"/>
    </sheetView>
  </sheetViews>
  <sheetFormatPr defaultColWidth="9" defaultRowHeight="15.75" x14ac:dyDescent="0.25"/>
  <cols>
    <col min="1" max="1" width="2.5" bestFit="1" customWidth="1"/>
    <col min="4" max="4" width="8.125" bestFit="1" customWidth="1"/>
    <col min="5" max="5" width="9.625" bestFit="1" customWidth="1"/>
    <col min="6" max="6" width="14.875" bestFit="1" customWidth="1"/>
    <col min="7" max="7" width="10.125" bestFit="1" customWidth="1"/>
    <col min="8" max="8" width="8.625" bestFit="1" customWidth="1"/>
    <col min="9" max="9" width="8.5" bestFit="1" customWidth="1"/>
    <col min="10" max="11" width="8.875" bestFit="1" customWidth="1"/>
    <col min="12" max="12" width="9.875" bestFit="1" customWidth="1"/>
    <col min="13" max="13" width="8.875" bestFit="1" customWidth="1"/>
    <col min="14" max="14" width="17.875" bestFit="1" customWidth="1"/>
    <col min="16" max="16" width="8.375" bestFit="1" customWidth="1"/>
    <col min="17" max="17" width="25.125" bestFit="1" customWidth="1"/>
    <col min="18" max="20" width="8.875" bestFit="1" customWidth="1"/>
    <col min="21" max="21" width="53.125" bestFit="1" customWidth="1"/>
    <col min="22" max="22" width="60.5" bestFit="1" customWidth="1"/>
    <col min="23" max="23" width="8.625" bestFit="1" customWidth="1"/>
    <col min="24" max="24" width="10.625" bestFit="1" customWidth="1"/>
    <col min="26" max="27" width="8.625" bestFit="1" customWidth="1"/>
    <col min="28" max="28" width="8.875" bestFit="1" customWidth="1"/>
    <col min="29" max="29" width="8.625" bestFit="1" customWidth="1"/>
    <col min="30" max="30" width="7.875" bestFit="1" customWidth="1"/>
    <col min="31" max="31" width="10.125" bestFit="1" customWidth="1"/>
  </cols>
  <sheetData>
    <row r="1" spans="1:65" ht="48.7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15.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68" t="s">
        <v>28</v>
      </c>
      <c r="AE2" s="19" t="s">
        <v>29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5" ht="88.5" customHeight="1" x14ac:dyDescent="0.25">
      <c r="A3" s="50">
        <v>1</v>
      </c>
      <c r="B3" s="49">
        <v>45021</v>
      </c>
      <c r="C3" s="50" t="s">
        <v>420</v>
      </c>
      <c r="D3" s="51" t="s">
        <v>421</v>
      </c>
      <c r="E3" s="50" t="s">
        <v>405</v>
      </c>
      <c r="F3" s="50" t="s">
        <v>422</v>
      </c>
      <c r="G3" s="50" t="s">
        <v>423</v>
      </c>
      <c r="H3" s="50">
        <v>1986</v>
      </c>
      <c r="I3" s="50" t="s">
        <v>424</v>
      </c>
      <c r="J3" s="113">
        <v>37500</v>
      </c>
      <c r="K3" s="50">
        <v>14000</v>
      </c>
      <c r="L3" s="50">
        <v>6700</v>
      </c>
      <c r="M3" s="50">
        <v>700</v>
      </c>
      <c r="N3" s="50">
        <v>6600</v>
      </c>
      <c r="O3" s="50" t="s">
        <v>425</v>
      </c>
      <c r="P3" s="50" t="s">
        <v>46</v>
      </c>
      <c r="Q3" s="50"/>
      <c r="R3" s="295" t="s">
        <v>426</v>
      </c>
      <c r="S3" s="50" t="s">
        <v>60</v>
      </c>
      <c r="T3" s="50">
        <v>500</v>
      </c>
      <c r="U3" s="52"/>
      <c r="V3" s="169" t="s">
        <v>427</v>
      </c>
      <c r="W3" s="50" t="s">
        <v>428</v>
      </c>
      <c r="X3" s="53" t="s">
        <v>429</v>
      </c>
      <c r="Y3" s="50" t="s">
        <v>430</v>
      </c>
      <c r="Z3" s="54">
        <v>5</v>
      </c>
      <c r="AA3" s="55">
        <v>262.95999999999998</v>
      </c>
      <c r="AB3" s="55">
        <v>165.8</v>
      </c>
      <c r="AC3" s="55">
        <v>1.272</v>
      </c>
      <c r="AD3" s="170"/>
      <c r="AE3" s="55">
        <v>3000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5" ht="88.5" customHeight="1" x14ac:dyDescent="0.25">
      <c r="A4" s="50">
        <v>2</v>
      </c>
      <c r="B4" s="49">
        <v>45021</v>
      </c>
      <c r="C4" s="50" t="s">
        <v>431</v>
      </c>
      <c r="D4" s="51" t="s">
        <v>421</v>
      </c>
      <c r="E4" s="50" t="s">
        <v>405</v>
      </c>
      <c r="F4" s="50" t="s">
        <v>432</v>
      </c>
      <c r="G4" s="50" t="s">
        <v>433</v>
      </c>
      <c r="H4" s="50">
        <v>1964</v>
      </c>
      <c r="I4" s="50" t="s">
        <v>434</v>
      </c>
      <c r="J4" s="113">
        <v>10000</v>
      </c>
      <c r="K4" s="50" t="s">
        <v>435</v>
      </c>
      <c r="L4" s="50" t="s">
        <v>435</v>
      </c>
      <c r="M4" s="50">
        <v>660</v>
      </c>
      <c r="N4" s="50">
        <v>4200</v>
      </c>
      <c r="O4" s="50" t="s">
        <v>436</v>
      </c>
      <c r="P4" s="50" t="s">
        <v>46</v>
      </c>
      <c r="Q4" s="50" t="s">
        <v>437</v>
      </c>
      <c r="R4" s="296"/>
      <c r="S4" s="50" t="s">
        <v>60</v>
      </c>
      <c r="T4" s="50">
        <v>500</v>
      </c>
      <c r="U4" s="52"/>
      <c r="V4" s="169" t="s">
        <v>438</v>
      </c>
      <c r="W4" s="50" t="s">
        <v>428</v>
      </c>
      <c r="X4" s="53" t="s">
        <v>439</v>
      </c>
      <c r="Y4" s="51" t="s">
        <v>440</v>
      </c>
      <c r="Z4" s="54">
        <v>5</v>
      </c>
      <c r="AA4" s="55">
        <v>615.17600000000004</v>
      </c>
      <c r="AB4" s="55">
        <v>533.79600000000005</v>
      </c>
      <c r="AC4" s="55">
        <v>3.2</v>
      </c>
      <c r="AD4" s="170"/>
      <c r="AE4" s="55">
        <v>1574</v>
      </c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5" ht="88.5" customHeight="1" x14ac:dyDescent="0.25">
      <c r="A5" s="50">
        <v>3</v>
      </c>
      <c r="B5" s="49">
        <v>45021</v>
      </c>
      <c r="C5" s="50" t="s">
        <v>441</v>
      </c>
      <c r="D5" s="51" t="s">
        <v>421</v>
      </c>
      <c r="E5" s="50" t="s">
        <v>405</v>
      </c>
      <c r="F5" s="50" t="s">
        <v>442</v>
      </c>
      <c r="G5" s="50" t="s">
        <v>443</v>
      </c>
      <c r="H5" s="50">
        <v>1968</v>
      </c>
      <c r="I5" s="50">
        <v>5000</v>
      </c>
      <c r="J5" s="113">
        <v>10000</v>
      </c>
      <c r="K5" s="50">
        <v>1200</v>
      </c>
      <c r="L5" s="50">
        <v>820</v>
      </c>
      <c r="M5" s="50">
        <v>100</v>
      </c>
      <c r="N5" s="50">
        <v>280</v>
      </c>
      <c r="O5" s="50" t="s">
        <v>444</v>
      </c>
      <c r="P5" s="50" t="s">
        <v>46</v>
      </c>
      <c r="Q5" s="50"/>
      <c r="R5" s="296"/>
      <c r="S5" s="50" t="s">
        <v>60</v>
      </c>
      <c r="T5" s="50">
        <v>500</v>
      </c>
      <c r="U5" s="52"/>
      <c r="V5" s="169" t="s">
        <v>445</v>
      </c>
      <c r="W5" s="50"/>
      <c r="X5" s="53" t="s">
        <v>446</v>
      </c>
      <c r="Y5" s="53" t="s">
        <v>446</v>
      </c>
      <c r="Z5" s="53" t="s">
        <v>446</v>
      </c>
      <c r="AA5" s="53" t="s">
        <v>446</v>
      </c>
      <c r="AB5" s="53" t="s">
        <v>446</v>
      </c>
      <c r="AC5" s="53" t="s">
        <v>446</v>
      </c>
      <c r="AD5" s="53" t="s">
        <v>446</v>
      </c>
      <c r="AE5" s="5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5" ht="88.5" customHeight="1" x14ac:dyDescent="0.25">
      <c r="A6" s="50">
        <v>4</v>
      </c>
      <c r="B6" s="49">
        <v>45021</v>
      </c>
      <c r="C6" s="50" t="s">
        <v>447</v>
      </c>
      <c r="D6" s="51" t="s">
        <v>421</v>
      </c>
      <c r="E6" s="50" t="s">
        <v>405</v>
      </c>
      <c r="F6" s="50" t="s">
        <v>448</v>
      </c>
      <c r="G6" s="50" t="s">
        <v>449</v>
      </c>
      <c r="H6" s="50">
        <v>1975</v>
      </c>
      <c r="I6" s="50" t="s">
        <v>450</v>
      </c>
      <c r="J6" s="50">
        <v>5500</v>
      </c>
      <c r="K6" s="50">
        <v>5000</v>
      </c>
      <c r="L6" s="50">
        <v>3800</v>
      </c>
      <c r="M6" s="50">
        <v>250</v>
      </c>
      <c r="N6" s="50">
        <v>950</v>
      </c>
      <c r="O6" s="50" t="s">
        <v>436</v>
      </c>
      <c r="P6" s="50" t="s">
        <v>46</v>
      </c>
      <c r="Q6" s="50"/>
      <c r="R6" s="296"/>
      <c r="S6" s="50" t="s">
        <v>60</v>
      </c>
      <c r="T6" s="50">
        <v>500</v>
      </c>
      <c r="U6" s="298" t="s">
        <v>451</v>
      </c>
      <c r="V6" s="169" t="s">
        <v>452</v>
      </c>
      <c r="W6" s="50"/>
      <c r="X6" s="53">
        <v>10.6</v>
      </c>
      <c r="Y6" s="53"/>
      <c r="Z6" s="53"/>
      <c r="AA6" s="53">
        <v>171.5</v>
      </c>
      <c r="AB6" s="53">
        <v>31.7</v>
      </c>
      <c r="AC6" s="53"/>
      <c r="AD6" s="53"/>
      <c r="AE6" s="53">
        <v>213.79999999999998</v>
      </c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4"/>
      <c r="BF6" s="14"/>
      <c r="BG6" s="14"/>
      <c r="BH6" s="14"/>
      <c r="BI6" s="14"/>
      <c r="BJ6" s="14"/>
      <c r="BK6" s="14"/>
      <c r="BL6" s="14"/>
    </row>
    <row r="7" spans="1:65" ht="88.5" customHeight="1" x14ac:dyDescent="0.25">
      <c r="A7" s="50">
        <v>5</v>
      </c>
      <c r="B7" s="49">
        <v>45021</v>
      </c>
      <c r="C7" s="50" t="s">
        <v>453</v>
      </c>
      <c r="D7" s="51" t="s">
        <v>421</v>
      </c>
      <c r="E7" s="50" t="s">
        <v>405</v>
      </c>
      <c r="F7" s="50" t="s">
        <v>454</v>
      </c>
      <c r="G7" s="50" t="s">
        <v>455</v>
      </c>
      <c r="H7" s="50">
        <v>1955</v>
      </c>
      <c r="I7" s="50" t="s">
        <v>456</v>
      </c>
      <c r="J7" s="50">
        <v>250</v>
      </c>
      <c r="K7" s="50">
        <v>50</v>
      </c>
      <c r="L7" s="50">
        <v>50</v>
      </c>
      <c r="M7" s="50"/>
      <c r="N7" s="50"/>
      <c r="O7" s="50" t="s">
        <v>457</v>
      </c>
      <c r="P7" s="50" t="s">
        <v>46</v>
      </c>
      <c r="Q7" s="50"/>
      <c r="R7" s="296"/>
      <c r="S7" s="50" t="s">
        <v>60</v>
      </c>
      <c r="T7" s="50">
        <v>500</v>
      </c>
      <c r="U7" s="299"/>
      <c r="V7" s="169" t="s">
        <v>458</v>
      </c>
      <c r="W7" s="50"/>
      <c r="X7" s="50">
        <v>0.94</v>
      </c>
      <c r="Y7" s="50"/>
      <c r="Z7" s="50"/>
      <c r="AA7" s="50">
        <v>11.9</v>
      </c>
      <c r="AB7" s="50">
        <v>12.82</v>
      </c>
      <c r="AC7" s="50"/>
      <c r="AD7" s="171"/>
      <c r="AE7" s="50">
        <v>25.66</v>
      </c>
      <c r="BE7" s="17"/>
      <c r="BF7" s="17"/>
      <c r="BG7" s="17"/>
      <c r="BH7" s="17"/>
      <c r="BI7" s="17"/>
      <c r="BJ7" s="17"/>
      <c r="BK7" s="17"/>
      <c r="BL7" s="17"/>
    </row>
    <row r="8" spans="1:65" ht="88.5" customHeight="1" x14ac:dyDescent="0.25">
      <c r="A8" s="50">
        <v>6</v>
      </c>
      <c r="B8" s="49">
        <v>45021</v>
      </c>
      <c r="C8" s="50" t="s">
        <v>459</v>
      </c>
      <c r="D8" s="51" t="s">
        <v>421</v>
      </c>
      <c r="E8" s="50" t="s">
        <v>405</v>
      </c>
      <c r="F8" s="50" t="s">
        <v>460</v>
      </c>
      <c r="G8" s="50" t="s">
        <v>461</v>
      </c>
      <c r="H8" s="50" t="s">
        <v>462</v>
      </c>
      <c r="I8" s="50" t="s">
        <v>463</v>
      </c>
      <c r="J8" s="50">
        <v>700</v>
      </c>
      <c r="K8" s="50">
        <v>242</v>
      </c>
      <c r="L8" s="50">
        <v>242</v>
      </c>
      <c r="M8" s="50"/>
      <c r="N8" s="50"/>
      <c r="O8" s="50" t="s">
        <v>464</v>
      </c>
      <c r="P8" s="50" t="s">
        <v>46</v>
      </c>
      <c r="Q8" s="50"/>
      <c r="R8" s="296"/>
      <c r="S8" s="50" t="s">
        <v>60</v>
      </c>
      <c r="T8" s="50">
        <v>500</v>
      </c>
      <c r="U8" s="299"/>
      <c r="V8" s="169" t="s">
        <v>465</v>
      </c>
      <c r="W8" s="50"/>
      <c r="X8" s="50">
        <v>2.63</v>
      </c>
      <c r="Y8" s="50"/>
      <c r="Z8" s="50"/>
      <c r="AA8" s="50">
        <v>33.299999999999997</v>
      </c>
      <c r="AB8" s="50">
        <v>35.9</v>
      </c>
      <c r="AC8" s="50"/>
      <c r="AD8" s="171"/>
      <c r="AE8" s="50">
        <v>71.829999999999984</v>
      </c>
    </row>
    <row r="9" spans="1:65" ht="88.5" customHeight="1" x14ac:dyDescent="0.25">
      <c r="A9" s="50">
        <v>7</v>
      </c>
      <c r="B9" s="49">
        <v>45021</v>
      </c>
      <c r="C9" s="50" t="s">
        <v>466</v>
      </c>
      <c r="D9" s="51" t="s">
        <v>421</v>
      </c>
      <c r="E9" s="50" t="s">
        <v>405</v>
      </c>
      <c r="F9" s="50" t="s">
        <v>467</v>
      </c>
      <c r="G9" s="50" t="s">
        <v>468</v>
      </c>
      <c r="H9" s="50">
        <v>1974</v>
      </c>
      <c r="I9" s="50" t="s">
        <v>469</v>
      </c>
      <c r="J9" s="50">
        <v>700</v>
      </c>
      <c r="K9" s="50">
        <v>200</v>
      </c>
      <c r="L9" s="50">
        <v>200</v>
      </c>
      <c r="M9" s="50"/>
      <c r="N9" s="50"/>
      <c r="O9" s="50" t="s">
        <v>470</v>
      </c>
      <c r="P9" s="50" t="s">
        <v>46</v>
      </c>
      <c r="Q9" s="50" t="s">
        <v>471</v>
      </c>
      <c r="R9" s="296"/>
      <c r="S9" s="50" t="s">
        <v>60</v>
      </c>
      <c r="T9" s="50">
        <v>500</v>
      </c>
      <c r="U9" s="299"/>
      <c r="V9" s="169" t="s">
        <v>472</v>
      </c>
      <c r="W9" s="50"/>
      <c r="X9" s="50">
        <v>2.63</v>
      </c>
      <c r="Y9" s="50"/>
      <c r="Z9" s="50"/>
      <c r="AA9" s="50">
        <v>33.299999999999997</v>
      </c>
      <c r="AB9" s="50">
        <v>35.9</v>
      </c>
      <c r="AC9" s="50"/>
      <c r="AD9" s="171"/>
      <c r="AE9" s="50">
        <v>71.829999999999984</v>
      </c>
    </row>
    <row r="10" spans="1:65" ht="88.5" customHeight="1" x14ac:dyDescent="0.25">
      <c r="A10" s="50">
        <v>8</v>
      </c>
      <c r="B10" s="49">
        <v>45021</v>
      </c>
      <c r="C10" s="50" t="s">
        <v>473</v>
      </c>
      <c r="D10" s="51" t="s">
        <v>421</v>
      </c>
      <c r="E10" s="50" t="s">
        <v>405</v>
      </c>
      <c r="F10" s="50" t="s">
        <v>474</v>
      </c>
      <c r="G10" s="50" t="s">
        <v>475</v>
      </c>
      <c r="H10" s="50">
        <v>1986</v>
      </c>
      <c r="I10" s="50" t="s">
        <v>456</v>
      </c>
      <c r="J10" s="50">
        <v>700</v>
      </c>
      <c r="K10" s="50">
        <v>200</v>
      </c>
      <c r="L10" s="50">
        <v>200</v>
      </c>
      <c r="M10" s="50"/>
      <c r="N10" s="50"/>
      <c r="O10" s="50" t="s">
        <v>476</v>
      </c>
      <c r="P10" s="50" t="s">
        <v>46</v>
      </c>
      <c r="Q10" s="50" t="s">
        <v>471</v>
      </c>
      <c r="R10" s="296"/>
      <c r="S10" s="50" t="s">
        <v>60</v>
      </c>
      <c r="T10" s="50">
        <v>500</v>
      </c>
      <c r="U10" s="299"/>
      <c r="V10" s="169" t="s">
        <v>477</v>
      </c>
      <c r="W10" s="50"/>
      <c r="X10" s="50">
        <v>2.63</v>
      </c>
      <c r="Y10" s="50"/>
      <c r="Z10" s="50"/>
      <c r="AA10" s="50">
        <v>33.299999999999997</v>
      </c>
      <c r="AB10" s="50">
        <v>35.9</v>
      </c>
      <c r="AC10" s="50"/>
      <c r="AD10" s="171"/>
      <c r="AE10" s="50">
        <v>71.829999999999984</v>
      </c>
    </row>
    <row r="11" spans="1:65" ht="88.5" customHeight="1" x14ac:dyDescent="0.25">
      <c r="A11" s="50">
        <v>9</v>
      </c>
      <c r="B11" s="49">
        <v>45021</v>
      </c>
      <c r="C11" s="50" t="s">
        <v>478</v>
      </c>
      <c r="D11" s="51" t="s">
        <v>421</v>
      </c>
      <c r="E11" s="50" t="s">
        <v>405</v>
      </c>
      <c r="F11" s="50" t="s">
        <v>479</v>
      </c>
      <c r="G11" s="50" t="s">
        <v>480</v>
      </c>
      <c r="H11" s="50">
        <v>1964</v>
      </c>
      <c r="I11" s="50" t="s">
        <v>481</v>
      </c>
      <c r="J11" s="50">
        <v>1800</v>
      </c>
      <c r="K11" s="50">
        <v>325</v>
      </c>
      <c r="L11" s="50">
        <v>325</v>
      </c>
      <c r="M11" s="50"/>
      <c r="N11" s="50"/>
      <c r="O11" s="50" t="s">
        <v>482</v>
      </c>
      <c r="P11" s="50" t="s">
        <v>46</v>
      </c>
      <c r="Q11" s="50" t="s">
        <v>471</v>
      </c>
      <c r="R11" s="296"/>
      <c r="S11" s="50" t="s">
        <v>60</v>
      </c>
      <c r="T11" s="50">
        <v>500</v>
      </c>
      <c r="U11" s="299"/>
      <c r="V11" s="169" t="s">
        <v>483</v>
      </c>
      <c r="W11" s="50"/>
      <c r="X11" s="50">
        <v>4.7160000000000002</v>
      </c>
      <c r="Y11" s="50"/>
      <c r="Z11" s="50"/>
      <c r="AA11" s="50">
        <v>79.7</v>
      </c>
      <c r="AB11" s="50">
        <v>86.3</v>
      </c>
      <c r="AC11" s="50"/>
      <c r="AD11" s="171"/>
      <c r="AE11" s="50">
        <v>170.71600000000001</v>
      </c>
    </row>
    <row r="12" spans="1:65" ht="88.5" customHeight="1" x14ac:dyDescent="0.25">
      <c r="A12" s="50">
        <v>10</v>
      </c>
      <c r="B12" s="49">
        <v>45021</v>
      </c>
      <c r="C12" s="50" t="s">
        <v>484</v>
      </c>
      <c r="D12" s="51" t="s">
        <v>421</v>
      </c>
      <c r="E12" s="50" t="s">
        <v>405</v>
      </c>
      <c r="F12" s="50" t="s">
        <v>485</v>
      </c>
      <c r="G12" s="50" t="s">
        <v>486</v>
      </c>
      <c r="H12" s="50">
        <v>1978</v>
      </c>
      <c r="I12" s="50" t="s">
        <v>463</v>
      </c>
      <c r="J12" s="50">
        <v>700</v>
      </c>
      <c r="K12" s="50">
        <v>200</v>
      </c>
      <c r="L12" s="50">
        <v>200</v>
      </c>
      <c r="M12" s="50"/>
      <c r="N12" s="50"/>
      <c r="O12" s="50" t="s">
        <v>487</v>
      </c>
      <c r="P12" s="50" t="s">
        <v>46</v>
      </c>
      <c r="Q12" s="50" t="s">
        <v>471</v>
      </c>
      <c r="R12" s="296"/>
      <c r="S12" s="50" t="s">
        <v>60</v>
      </c>
      <c r="T12" s="50">
        <v>500</v>
      </c>
      <c r="U12" s="299"/>
      <c r="V12" s="169" t="s">
        <v>488</v>
      </c>
      <c r="W12" s="50"/>
      <c r="X12" s="50">
        <v>3.3</v>
      </c>
      <c r="Y12" s="50"/>
      <c r="Z12" s="50"/>
      <c r="AA12" s="50">
        <v>41.6</v>
      </c>
      <c r="AB12" s="50">
        <v>44.8</v>
      </c>
      <c r="AC12" s="50"/>
      <c r="AD12" s="171"/>
      <c r="AE12" s="50">
        <v>89.7</v>
      </c>
    </row>
    <row r="13" spans="1:65" ht="88.5" customHeight="1" x14ac:dyDescent="0.25">
      <c r="A13" s="50">
        <v>11</v>
      </c>
      <c r="B13" s="49">
        <v>45021</v>
      </c>
      <c r="C13" s="50" t="s">
        <v>489</v>
      </c>
      <c r="D13" s="51" t="s">
        <v>421</v>
      </c>
      <c r="E13" s="50" t="s">
        <v>405</v>
      </c>
      <c r="F13" s="50" t="s">
        <v>490</v>
      </c>
      <c r="G13" s="50" t="s">
        <v>491</v>
      </c>
      <c r="H13" s="50" t="s">
        <v>492</v>
      </c>
      <c r="I13" s="50" t="s">
        <v>493</v>
      </c>
      <c r="J13" s="50">
        <v>400</v>
      </c>
      <c r="K13" s="50">
        <v>176</v>
      </c>
      <c r="L13" s="50">
        <v>125</v>
      </c>
      <c r="M13" s="50">
        <v>45</v>
      </c>
      <c r="N13" s="50">
        <v>6</v>
      </c>
      <c r="O13" s="50" t="s">
        <v>425</v>
      </c>
      <c r="P13" s="50" t="s">
        <v>46</v>
      </c>
      <c r="Q13" s="50"/>
      <c r="R13" s="296"/>
      <c r="S13" s="50" t="s">
        <v>60</v>
      </c>
      <c r="T13" s="50">
        <v>500</v>
      </c>
      <c r="U13" s="299"/>
      <c r="V13" s="169" t="s">
        <v>494</v>
      </c>
      <c r="W13" s="50"/>
      <c r="X13" s="50">
        <v>1.88</v>
      </c>
      <c r="Y13" s="50"/>
      <c r="Z13" s="50"/>
      <c r="AA13" s="50">
        <v>23.77</v>
      </c>
      <c r="AB13" s="50">
        <v>25.6</v>
      </c>
      <c r="AC13" s="50"/>
      <c r="AD13" s="171"/>
      <c r="AE13" s="50">
        <v>51.250000000000007</v>
      </c>
    </row>
    <row r="14" spans="1:65" ht="88.5" customHeight="1" x14ac:dyDescent="0.25">
      <c r="A14" s="50">
        <v>12</v>
      </c>
      <c r="B14" s="49">
        <v>45021</v>
      </c>
      <c r="C14" s="50" t="s">
        <v>495</v>
      </c>
      <c r="D14" s="51" t="s">
        <v>421</v>
      </c>
      <c r="E14" s="50" t="s">
        <v>405</v>
      </c>
      <c r="F14" s="50" t="s">
        <v>496</v>
      </c>
      <c r="G14" s="50" t="s">
        <v>497</v>
      </c>
      <c r="H14" s="50">
        <v>1985</v>
      </c>
      <c r="I14" s="50" t="s">
        <v>498</v>
      </c>
      <c r="J14" s="50">
        <v>100</v>
      </c>
      <c r="K14" s="50">
        <v>5</v>
      </c>
      <c r="L14" s="50">
        <v>5</v>
      </c>
      <c r="M14" s="50"/>
      <c r="N14" s="50"/>
      <c r="O14" s="50" t="s">
        <v>444</v>
      </c>
      <c r="P14" s="50" t="s">
        <v>46</v>
      </c>
      <c r="Q14" s="50"/>
      <c r="R14" s="296"/>
      <c r="S14" s="50" t="s">
        <v>46</v>
      </c>
      <c r="T14" s="50">
        <v>500</v>
      </c>
      <c r="U14" s="299"/>
      <c r="V14" s="169" t="s">
        <v>499</v>
      </c>
      <c r="W14" s="50"/>
      <c r="X14" s="50">
        <v>0.4</v>
      </c>
      <c r="Y14" s="50"/>
      <c r="Z14" s="50"/>
      <c r="AA14" s="50">
        <v>4.7560000000000002</v>
      </c>
      <c r="AB14" s="50">
        <v>5.2</v>
      </c>
      <c r="AC14" s="50"/>
      <c r="AD14" s="171"/>
      <c r="AE14" s="50">
        <v>10.356</v>
      </c>
    </row>
    <row r="15" spans="1:65" ht="88.5" customHeight="1" x14ac:dyDescent="0.25">
      <c r="A15" s="50">
        <v>13</v>
      </c>
      <c r="B15" s="49">
        <v>45021</v>
      </c>
      <c r="C15" s="50" t="s">
        <v>500</v>
      </c>
      <c r="D15" s="51" t="s">
        <v>421</v>
      </c>
      <c r="E15" s="50" t="s">
        <v>405</v>
      </c>
      <c r="F15" s="50" t="s">
        <v>501</v>
      </c>
      <c r="G15" s="50" t="s">
        <v>502</v>
      </c>
      <c r="H15" s="50">
        <v>1980</v>
      </c>
      <c r="I15" s="50" t="s">
        <v>463</v>
      </c>
      <c r="J15" s="50">
        <v>200</v>
      </c>
      <c r="K15" s="50">
        <v>188</v>
      </c>
      <c r="L15" s="50">
        <v>188</v>
      </c>
      <c r="M15" s="50"/>
      <c r="N15" s="50"/>
      <c r="O15" s="50" t="s">
        <v>425</v>
      </c>
      <c r="P15" s="50" t="s">
        <v>46</v>
      </c>
      <c r="Q15" s="50"/>
      <c r="R15" s="296"/>
      <c r="S15" s="50" t="s">
        <v>46</v>
      </c>
      <c r="T15" s="50">
        <v>500</v>
      </c>
      <c r="U15" s="299"/>
      <c r="V15" s="169" t="s">
        <v>503</v>
      </c>
      <c r="W15" s="50"/>
      <c r="X15" s="50">
        <v>1.55</v>
      </c>
      <c r="Y15" s="50"/>
      <c r="Z15" s="50"/>
      <c r="AA15" s="50">
        <v>23.88</v>
      </c>
      <c r="AB15" s="50">
        <v>25.63</v>
      </c>
      <c r="AC15" s="50"/>
      <c r="AD15" s="171"/>
      <c r="AE15" s="50">
        <v>51.059999999999995</v>
      </c>
    </row>
    <row r="16" spans="1:65" ht="88.5" customHeight="1" x14ac:dyDescent="0.25">
      <c r="A16" s="50">
        <v>14</v>
      </c>
      <c r="B16" s="49">
        <v>45021</v>
      </c>
      <c r="C16" s="50" t="s">
        <v>504</v>
      </c>
      <c r="D16" s="51" t="s">
        <v>421</v>
      </c>
      <c r="E16" s="50" t="s">
        <v>405</v>
      </c>
      <c r="F16" s="50" t="s">
        <v>505</v>
      </c>
      <c r="G16" s="50" t="s">
        <v>506</v>
      </c>
      <c r="H16" s="50">
        <v>1981</v>
      </c>
      <c r="I16" s="50" t="s">
        <v>507</v>
      </c>
      <c r="J16" s="50">
        <v>35</v>
      </c>
      <c r="K16" s="50">
        <v>7</v>
      </c>
      <c r="L16" s="50">
        <v>7</v>
      </c>
      <c r="M16" s="50"/>
      <c r="N16" s="50"/>
      <c r="O16" s="50" t="s">
        <v>425</v>
      </c>
      <c r="P16" s="50" t="s">
        <v>46</v>
      </c>
      <c r="R16" s="296"/>
      <c r="S16" s="50" t="s">
        <v>60</v>
      </c>
      <c r="T16" s="50">
        <v>500</v>
      </c>
      <c r="U16" s="299"/>
      <c r="V16" s="169" t="s">
        <v>508</v>
      </c>
      <c r="W16" s="50"/>
      <c r="X16" s="50">
        <v>0.13300000000000001</v>
      </c>
      <c r="Y16" s="50"/>
      <c r="Z16" s="50"/>
      <c r="AA16" s="50">
        <v>1.68</v>
      </c>
      <c r="AB16" s="50">
        <v>1.88</v>
      </c>
      <c r="AC16" s="50"/>
      <c r="AD16" s="171"/>
      <c r="AE16" s="50">
        <v>3.6929999999999996</v>
      </c>
    </row>
    <row r="17" spans="1:31" ht="88.5" customHeight="1" x14ac:dyDescent="0.25">
      <c r="A17" s="50">
        <v>15</v>
      </c>
      <c r="B17" s="49">
        <v>45021</v>
      </c>
      <c r="C17" s="50" t="s">
        <v>504</v>
      </c>
      <c r="D17" s="51" t="s">
        <v>421</v>
      </c>
      <c r="E17" s="50" t="s">
        <v>405</v>
      </c>
      <c r="F17" s="50" t="s">
        <v>509</v>
      </c>
      <c r="G17" s="50" t="s">
        <v>510</v>
      </c>
      <c r="H17" s="50">
        <v>1981</v>
      </c>
      <c r="I17" s="50" t="s">
        <v>507</v>
      </c>
      <c r="J17" s="50">
        <v>35</v>
      </c>
      <c r="K17" s="50">
        <v>7</v>
      </c>
      <c r="L17" s="50">
        <v>7</v>
      </c>
      <c r="M17" s="50"/>
      <c r="N17" s="50"/>
      <c r="O17" s="50" t="s">
        <v>425</v>
      </c>
      <c r="P17" s="50" t="s">
        <v>46</v>
      </c>
      <c r="Q17" s="50"/>
      <c r="R17" s="296"/>
      <c r="S17" s="50" t="s">
        <v>46</v>
      </c>
      <c r="T17" s="50">
        <v>500</v>
      </c>
      <c r="U17" s="299"/>
      <c r="V17" s="169" t="s">
        <v>511</v>
      </c>
      <c r="W17" s="50"/>
      <c r="X17" s="50">
        <v>0.19</v>
      </c>
      <c r="Y17" s="50"/>
      <c r="Z17" s="50"/>
      <c r="AA17" s="50">
        <v>2.4</v>
      </c>
      <c r="AB17" s="50">
        <v>2.58</v>
      </c>
      <c r="AC17" s="50"/>
      <c r="AD17" s="171"/>
      <c r="AE17" s="50">
        <v>5.1700000000000008</v>
      </c>
    </row>
    <row r="18" spans="1:31" ht="88.5" customHeight="1" x14ac:dyDescent="0.25">
      <c r="A18" s="50">
        <v>16</v>
      </c>
      <c r="B18" s="49">
        <v>45021</v>
      </c>
      <c r="C18" s="50" t="s">
        <v>512</v>
      </c>
      <c r="D18" s="51" t="s">
        <v>421</v>
      </c>
      <c r="E18" s="50" t="s">
        <v>405</v>
      </c>
      <c r="F18" s="50" t="s">
        <v>513</v>
      </c>
      <c r="G18" s="50" t="s">
        <v>514</v>
      </c>
      <c r="H18" s="50">
        <v>1983</v>
      </c>
      <c r="I18" s="50" t="s">
        <v>469</v>
      </c>
      <c r="J18" s="50">
        <v>700</v>
      </c>
      <c r="K18" s="50">
        <v>35</v>
      </c>
      <c r="L18" s="50">
        <v>35</v>
      </c>
      <c r="M18" s="50"/>
      <c r="N18" s="50"/>
      <c r="O18" s="50" t="s">
        <v>515</v>
      </c>
      <c r="P18" s="50" t="s">
        <v>46</v>
      </c>
      <c r="Q18" s="50"/>
      <c r="R18" s="296"/>
      <c r="S18" s="50" t="s">
        <v>60</v>
      </c>
      <c r="T18" s="50">
        <v>500</v>
      </c>
      <c r="U18" s="300"/>
      <c r="V18" s="169" t="s">
        <v>516</v>
      </c>
      <c r="W18" s="50"/>
      <c r="X18" s="50">
        <v>2.65</v>
      </c>
      <c r="Y18" s="50"/>
      <c r="Z18" s="50"/>
      <c r="AA18" s="50">
        <v>33.299999999999997</v>
      </c>
      <c r="AB18" s="50">
        <v>35.92</v>
      </c>
      <c r="AC18" s="50"/>
      <c r="AD18" s="171"/>
      <c r="AE18" s="50">
        <v>71.87</v>
      </c>
    </row>
    <row r="19" spans="1:31" ht="88.5" customHeight="1" x14ac:dyDescent="0.25">
      <c r="A19" s="50">
        <v>17</v>
      </c>
      <c r="B19" s="49">
        <v>45021</v>
      </c>
      <c r="C19" s="50" t="s">
        <v>517</v>
      </c>
      <c r="D19" s="51" t="s">
        <v>421</v>
      </c>
      <c r="E19" s="50" t="s">
        <v>405</v>
      </c>
      <c r="F19" s="50" t="s">
        <v>518</v>
      </c>
      <c r="G19" s="50" t="s">
        <v>519</v>
      </c>
      <c r="H19" s="50">
        <v>2015</v>
      </c>
      <c r="I19" s="50" t="s">
        <v>520</v>
      </c>
      <c r="J19" s="50">
        <v>500</v>
      </c>
      <c r="K19" s="50">
        <v>200</v>
      </c>
      <c r="L19" s="50">
        <v>200</v>
      </c>
      <c r="M19" s="50"/>
      <c r="N19" s="50"/>
      <c r="O19" s="50" t="s">
        <v>482</v>
      </c>
      <c r="P19" s="50" t="s">
        <v>46</v>
      </c>
      <c r="Q19" s="50"/>
      <c r="R19" s="297"/>
      <c r="S19" s="50" t="s">
        <v>46</v>
      </c>
      <c r="T19" s="50">
        <v>500</v>
      </c>
      <c r="U19" s="50"/>
      <c r="V19" s="169" t="s">
        <v>521</v>
      </c>
      <c r="W19" s="50"/>
      <c r="X19" s="53" t="s">
        <v>446</v>
      </c>
      <c r="Y19" s="53" t="s">
        <v>446</v>
      </c>
      <c r="Z19" s="53" t="s">
        <v>446</v>
      </c>
      <c r="AA19" s="53" t="s">
        <v>446</v>
      </c>
      <c r="AB19" s="53" t="s">
        <v>446</v>
      </c>
      <c r="AC19" s="53" t="s">
        <v>446</v>
      </c>
      <c r="AD19" s="53" t="s">
        <v>446</v>
      </c>
      <c r="AE19" s="53"/>
    </row>
    <row r="21" spans="1:31" ht="18.75" x14ac:dyDescent="0.25">
      <c r="A21" s="258" t="s">
        <v>30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60"/>
      <c r="AE21" s="34">
        <v>5482.7650000000003</v>
      </c>
    </row>
  </sheetData>
  <mergeCells count="5">
    <mergeCell ref="A1:E1"/>
    <mergeCell ref="G1:AE1"/>
    <mergeCell ref="R3:R19"/>
    <mergeCell ref="U6:U18"/>
    <mergeCell ref="A21:AD21"/>
  </mergeCells>
  <hyperlinks>
    <hyperlink ref="R3:R19" r:id="rId1" display="Протоколы\Протоколы.pdf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7"/>
  <sheetViews>
    <sheetView topLeftCell="A4" workbookViewId="0">
      <selection activeCell="U7" sqref="U7"/>
    </sheetView>
  </sheetViews>
  <sheetFormatPr defaultColWidth="9.125" defaultRowHeight="12.75" x14ac:dyDescent="0.2"/>
  <cols>
    <col min="1" max="1" width="3" style="182" customWidth="1"/>
    <col min="2" max="3" width="11.625" style="182" customWidth="1"/>
    <col min="4" max="6" width="11.625" style="15" customWidth="1"/>
    <col min="7" max="10" width="11.625" style="182" customWidth="1"/>
    <col min="11" max="14" width="11.625" style="15" customWidth="1"/>
    <col min="15" max="15" width="11.625" style="182" customWidth="1"/>
    <col min="16" max="16" width="11.625" style="15" customWidth="1"/>
    <col min="17" max="17" width="11.625" style="182" customWidth="1"/>
    <col min="18" max="21" width="11.625" style="15" customWidth="1"/>
    <col min="22" max="26" width="11.625" style="182" customWidth="1"/>
    <col min="27" max="27" width="11.625" style="14" customWidth="1"/>
    <col min="28" max="31" width="11.625" style="15" customWidth="1"/>
    <col min="32" max="32" width="31.125" style="181" customWidth="1"/>
    <col min="33" max="16384" width="9.125" style="15"/>
  </cols>
  <sheetData>
    <row r="1" spans="1:65" s="174" customFormat="1" ht="38.25" customHeight="1" x14ac:dyDescent="0.2">
      <c r="A1" s="301" t="s">
        <v>31</v>
      </c>
      <c r="B1" s="301"/>
      <c r="C1" s="301"/>
      <c r="D1" s="301"/>
      <c r="E1" s="301"/>
      <c r="F1" s="172">
        <f>AE14</f>
        <v>0</v>
      </c>
      <c r="G1" s="302" t="s">
        <v>33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173"/>
    </row>
    <row r="2" spans="1:65" s="6" customFormat="1" ht="140.2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175"/>
    </row>
    <row r="3" spans="1:65" s="14" customFormat="1" ht="204" x14ac:dyDescent="0.2">
      <c r="A3" s="7">
        <v>1</v>
      </c>
      <c r="B3" s="20">
        <v>45040</v>
      </c>
      <c r="C3" s="7" t="s">
        <v>522</v>
      </c>
      <c r="D3" s="10" t="s">
        <v>523</v>
      </c>
      <c r="E3" s="7" t="s">
        <v>524</v>
      </c>
      <c r="F3" s="7" t="s">
        <v>525</v>
      </c>
      <c r="G3" s="7" t="s">
        <v>526</v>
      </c>
      <c r="H3" s="7"/>
      <c r="I3" s="7">
        <v>32381</v>
      </c>
      <c r="J3" s="7">
        <v>30000</v>
      </c>
      <c r="K3" s="7">
        <v>8250</v>
      </c>
      <c r="L3" s="7">
        <v>8190</v>
      </c>
      <c r="M3" s="7">
        <v>60</v>
      </c>
      <c r="N3" s="7">
        <v>300</v>
      </c>
      <c r="O3" s="7" t="s">
        <v>527</v>
      </c>
      <c r="P3" s="7" t="s">
        <v>45</v>
      </c>
      <c r="Q3" s="7" t="s">
        <v>528</v>
      </c>
      <c r="R3" s="7" t="s">
        <v>50</v>
      </c>
      <c r="S3" s="7" t="s">
        <v>529</v>
      </c>
      <c r="T3" s="7">
        <v>2000</v>
      </c>
      <c r="U3" s="71"/>
      <c r="V3" s="7"/>
      <c r="W3" s="7"/>
      <c r="X3" s="9"/>
      <c r="Y3" s="10"/>
      <c r="Z3" s="11"/>
      <c r="AA3" s="12"/>
      <c r="AB3" s="12"/>
      <c r="AC3" s="12"/>
      <c r="AD3" s="12"/>
      <c r="AE3" s="12"/>
      <c r="AF3" s="176"/>
    </row>
    <row r="4" spans="1:65" s="14" customFormat="1" ht="165.75" x14ac:dyDescent="0.2">
      <c r="A4" s="7">
        <v>2</v>
      </c>
      <c r="B4" s="20">
        <v>45040</v>
      </c>
      <c r="C4" s="7" t="s">
        <v>530</v>
      </c>
      <c r="D4" s="10" t="s">
        <v>523</v>
      </c>
      <c r="E4" s="7" t="s">
        <v>524</v>
      </c>
      <c r="F4" s="7" t="s">
        <v>531</v>
      </c>
      <c r="G4" s="7" t="s">
        <v>532</v>
      </c>
      <c r="H4" s="7">
        <v>1991</v>
      </c>
      <c r="I4" s="7">
        <v>430</v>
      </c>
      <c r="J4" s="7">
        <v>500</v>
      </c>
      <c r="K4" s="7">
        <v>31</v>
      </c>
      <c r="L4" s="7">
        <v>31</v>
      </c>
      <c r="M4" s="7">
        <v>0</v>
      </c>
      <c r="N4" s="7" t="s">
        <v>50</v>
      </c>
      <c r="O4" s="7" t="s">
        <v>533</v>
      </c>
      <c r="P4" s="7" t="s">
        <v>46</v>
      </c>
      <c r="Q4" s="7" t="s">
        <v>46</v>
      </c>
      <c r="R4" s="7" t="s">
        <v>50</v>
      </c>
      <c r="S4" s="7" t="s">
        <v>529</v>
      </c>
      <c r="T4" s="7">
        <v>2000</v>
      </c>
      <c r="U4" s="71"/>
      <c r="V4" s="7"/>
      <c r="W4" s="7"/>
      <c r="X4" s="9"/>
      <c r="Y4" s="10"/>
      <c r="Z4" s="11"/>
      <c r="AA4" s="12"/>
      <c r="AB4" s="12"/>
      <c r="AC4" s="12"/>
      <c r="AD4" s="12"/>
      <c r="AE4" s="12"/>
      <c r="AF4" s="176"/>
    </row>
    <row r="5" spans="1:65" s="14" customFormat="1" ht="165.75" x14ac:dyDescent="0.2">
      <c r="A5" s="7">
        <f>A4+1</f>
        <v>3</v>
      </c>
      <c r="B5" s="20">
        <v>45040</v>
      </c>
      <c r="C5" s="7" t="s">
        <v>534</v>
      </c>
      <c r="D5" s="10" t="s">
        <v>523</v>
      </c>
      <c r="E5" s="7" t="s">
        <v>524</v>
      </c>
      <c r="F5" s="7" t="s">
        <v>535</v>
      </c>
      <c r="G5" s="7" t="s">
        <v>536</v>
      </c>
      <c r="H5" s="7">
        <v>1987</v>
      </c>
      <c r="I5" s="7">
        <v>5017</v>
      </c>
      <c r="J5" s="7">
        <v>2700</v>
      </c>
      <c r="K5" s="7">
        <v>600</v>
      </c>
      <c r="L5" s="7">
        <v>600</v>
      </c>
      <c r="M5" s="7">
        <v>0</v>
      </c>
      <c r="N5" s="7">
        <v>10</v>
      </c>
      <c r="O5" s="7" t="s">
        <v>537</v>
      </c>
      <c r="P5" s="7" t="s">
        <v>46</v>
      </c>
      <c r="Q5" s="7" t="s">
        <v>46</v>
      </c>
      <c r="R5" s="7" t="s">
        <v>50</v>
      </c>
      <c r="S5" s="7" t="s">
        <v>529</v>
      </c>
      <c r="T5" s="7">
        <v>2000</v>
      </c>
      <c r="U5" s="71"/>
      <c r="V5" s="7"/>
      <c r="W5" s="7"/>
      <c r="X5" s="9"/>
      <c r="Y5" s="10"/>
      <c r="Z5" s="11"/>
      <c r="AA5" s="12"/>
      <c r="AB5" s="12"/>
      <c r="AC5" s="12"/>
      <c r="AD5" s="12"/>
      <c r="AE5" s="12"/>
      <c r="AF5" s="176"/>
    </row>
    <row r="6" spans="1:65" s="14" customFormat="1" ht="165.75" x14ac:dyDescent="0.2">
      <c r="A6" s="7">
        <f t="shared" ref="A6:A14" si="0">A5+1</f>
        <v>4</v>
      </c>
      <c r="B6" s="20">
        <v>45040</v>
      </c>
      <c r="C6" s="7" t="s">
        <v>538</v>
      </c>
      <c r="D6" s="10" t="s">
        <v>523</v>
      </c>
      <c r="E6" s="7" t="s">
        <v>524</v>
      </c>
      <c r="F6" s="7" t="s">
        <v>539</v>
      </c>
      <c r="G6" s="7" t="s">
        <v>540</v>
      </c>
      <c r="H6" s="7">
        <v>1977</v>
      </c>
      <c r="I6" s="7">
        <v>2544</v>
      </c>
      <c r="J6" s="7">
        <v>900</v>
      </c>
      <c r="K6" s="7">
        <v>413</v>
      </c>
      <c r="L6" s="7">
        <v>413</v>
      </c>
      <c r="M6" s="7">
        <v>0</v>
      </c>
      <c r="N6" s="7">
        <v>10</v>
      </c>
      <c r="O6" s="7" t="s">
        <v>527</v>
      </c>
      <c r="P6" s="7" t="s">
        <v>46</v>
      </c>
      <c r="Q6" s="7" t="s">
        <v>46</v>
      </c>
      <c r="R6" s="7" t="s">
        <v>50</v>
      </c>
      <c r="S6" s="7" t="s">
        <v>529</v>
      </c>
      <c r="T6" s="7">
        <v>2000</v>
      </c>
      <c r="U6" s="71" t="s">
        <v>541</v>
      </c>
      <c r="V6" s="7"/>
      <c r="W6" s="7"/>
      <c r="X6" s="9"/>
      <c r="Y6" s="10"/>
      <c r="Z6" s="11"/>
      <c r="AA6" s="12"/>
      <c r="AB6" s="12"/>
      <c r="AC6" s="12"/>
      <c r="AD6" s="12"/>
      <c r="AE6" s="12"/>
      <c r="AF6" s="176"/>
    </row>
    <row r="7" spans="1:65" s="14" customFormat="1" ht="165.75" x14ac:dyDescent="0.2">
      <c r="A7" s="7">
        <f t="shared" si="0"/>
        <v>5</v>
      </c>
      <c r="B7" s="20">
        <v>45040</v>
      </c>
      <c r="C7" s="7" t="s">
        <v>542</v>
      </c>
      <c r="D7" s="10" t="s">
        <v>523</v>
      </c>
      <c r="E7" s="7" t="s">
        <v>524</v>
      </c>
      <c r="F7" s="7" t="s">
        <v>543</v>
      </c>
      <c r="G7" s="7" t="s">
        <v>544</v>
      </c>
      <c r="H7" s="7">
        <v>1987</v>
      </c>
      <c r="I7" s="7">
        <v>413</v>
      </c>
      <c r="J7" s="7">
        <v>200</v>
      </c>
      <c r="K7" s="7">
        <v>23</v>
      </c>
      <c r="L7" s="7">
        <v>23</v>
      </c>
      <c r="M7" s="7">
        <v>0</v>
      </c>
      <c r="N7" s="7" t="s">
        <v>50</v>
      </c>
      <c r="O7" s="7" t="s">
        <v>545</v>
      </c>
      <c r="P7" s="7" t="s">
        <v>46</v>
      </c>
      <c r="Q7" s="7" t="s">
        <v>46</v>
      </c>
      <c r="R7" s="7" t="s">
        <v>50</v>
      </c>
      <c r="S7" s="7" t="s">
        <v>529</v>
      </c>
      <c r="T7" s="7">
        <v>2000</v>
      </c>
      <c r="U7" s="71"/>
      <c r="V7" s="7"/>
      <c r="W7" s="7"/>
      <c r="X7" s="9"/>
      <c r="Y7" s="10"/>
      <c r="Z7" s="11"/>
      <c r="AA7" s="12"/>
      <c r="AB7" s="12"/>
      <c r="AC7" s="12"/>
      <c r="AD7" s="12"/>
      <c r="AE7" s="12"/>
      <c r="AF7" s="176"/>
    </row>
    <row r="8" spans="1:65" s="14" customFormat="1" ht="165.75" x14ac:dyDescent="0.2">
      <c r="A8" s="7">
        <f t="shared" si="0"/>
        <v>6</v>
      </c>
      <c r="B8" s="20">
        <v>45040</v>
      </c>
      <c r="C8" s="7" t="s">
        <v>546</v>
      </c>
      <c r="D8" s="10" t="s">
        <v>523</v>
      </c>
      <c r="E8" s="7" t="s">
        <v>524</v>
      </c>
      <c r="F8" s="7" t="s">
        <v>547</v>
      </c>
      <c r="G8" s="7" t="s">
        <v>548</v>
      </c>
      <c r="H8" s="7">
        <v>1960</v>
      </c>
      <c r="I8" s="7">
        <v>1549</v>
      </c>
      <c r="J8" s="7">
        <v>500</v>
      </c>
      <c r="K8" s="7">
        <v>185</v>
      </c>
      <c r="L8" s="7">
        <v>185</v>
      </c>
      <c r="M8" s="7">
        <v>0</v>
      </c>
      <c r="N8" s="7" t="s">
        <v>50</v>
      </c>
      <c r="O8" s="7" t="s">
        <v>549</v>
      </c>
      <c r="P8" s="7" t="s">
        <v>46</v>
      </c>
      <c r="Q8" s="7" t="s">
        <v>46</v>
      </c>
      <c r="R8" s="7" t="s">
        <v>50</v>
      </c>
      <c r="S8" s="7" t="s">
        <v>529</v>
      </c>
      <c r="T8" s="7">
        <v>2000</v>
      </c>
      <c r="U8" s="71" t="s">
        <v>541</v>
      </c>
      <c r="V8" s="7"/>
      <c r="W8" s="7"/>
      <c r="X8" s="9"/>
      <c r="Y8" s="10"/>
      <c r="Z8" s="11"/>
      <c r="AA8" s="12"/>
      <c r="AB8" s="12"/>
      <c r="AC8" s="12"/>
      <c r="AD8" s="12"/>
      <c r="AE8" s="12"/>
      <c r="AF8" s="176"/>
    </row>
    <row r="9" spans="1:65" s="14" customFormat="1" ht="165.75" x14ac:dyDescent="0.2">
      <c r="A9" s="7">
        <f t="shared" si="0"/>
        <v>7</v>
      </c>
      <c r="B9" s="20">
        <v>45040</v>
      </c>
      <c r="C9" s="7" t="s">
        <v>550</v>
      </c>
      <c r="D9" s="10" t="s">
        <v>523</v>
      </c>
      <c r="E9" s="7" t="s">
        <v>524</v>
      </c>
      <c r="F9" s="7" t="s">
        <v>551</v>
      </c>
      <c r="G9" s="7" t="s">
        <v>552</v>
      </c>
      <c r="H9" s="7">
        <v>1982</v>
      </c>
      <c r="I9" s="7">
        <v>428</v>
      </c>
      <c r="J9" s="7">
        <v>400</v>
      </c>
      <c r="K9" s="7">
        <v>46</v>
      </c>
      <c r="L9" s="7">
        <v>46</v>
      </c>
      <c r="M9" s="7">
        <v>0</v>
      </c>
      <c r="N9" s="7" t="s">
        <v>50</v>
      </c>
      <c r="O9" s="7" t="s">
        <v>527</v>
      </c>
      <c r="P9" s="7" t="s">
        <v>46</v>
      </c>
      <c r="Q9" s="7" t="s">
        <v>46</v>
      </c>
      <c r="R9" s="7" t="s">
        <v>50</v>
      </c>
      <c r="S9" s="7" t="s">
        <v>529</v>
      </c>
      <c r="T9" s="7">
        <v>2000</v>
      </c>
      <c r="U9" s="71"/>
      <c r="V9" s="7"/>
      <c r="W9" s="7"/>
      <c r="X9" s="9"/>
      <c r="Y9" s="10"/>
      <c r="Z9" s="11"/>
      <c r="AA9" s="12"/>
      <c r="AB9" s="12"/>
      <c r="AC9" s="12"/>
      <c r="AD9" s="12"/>
      <c r="AE9" s="12"/>
      <c r="AF9" s="176"/>
    </row>
    <row r="10" spans="1:65" s="14" customFormat="1" ht="165.75" x14ac:dyDescent="0.2">
      <c r="A10" s="7">
        <f t="shared" si="0"/>
        <v>8</v>
      </c>
      <c r="B10" s="20">
        <v>45040</v>
      </c>
      <c r="C10" s="7" t="s">
        <v>553</v>
      </c>
      <c r="D10" s="10" t="s">
        <v>523</v>
      </c>
      <c r="E10" s="7" t="s">
        <v>524</v>
      </c>
      <c r="F10" s="7" t="s">
        <v>554</v>
      </c>
      <c r="G10" s="7" t="s">
        <v>555</v>
      </c>
      <c r="H10" s="7">
        <v>1985</v>
      </c>
      <c r="I10" s="7">
        <v>1061</v>
      </c>
      <c r="J10" s="7">
        <v>4200</v>
      </c>
      <c r="K10" s="7">
        <v>250</v>
      </c>
      <c r="L10" s="7">
        <v>250</v>
      </c>
      <c r="M10" s="7">
        <v>0</v>
      </c>
      <c r="N10" s="7" t="s">
        <v>50</v>
      </c>
      <c r="O10" s="7" t="s">
        <v>556</v>
      </c>
      <c r="P10" s="7" t="s">
        <v>46</v>
      </c>
      <c r="Q10" s="7" t="s">
        <v>46</v>
      </c>
      <c r="R10" s="7" t="s">
        <v>50</v>
      </c>
      <c r="S10" s="7" t="s">
        <v>529</v>
      </c>
      <c r="T10" s="7">
        <v>2000</v>
      </c>
      <c r="U10" s="71"/>
      <c r="V10" s="7"/>
      <c r="W10" s="7"/>
      <c r="X10" s="9"/>
      <c r="Y10" s="10"/>
      <c r="Z10" s="11"/>
      <c r="AA10" s="12"/>
      <c r="AB10" s="12"/>
      <c r="AC10" s="12"/>
      <c r="AD10" s="12"/>
      <c r="AE10" s="12"/>
      <c r="AF10" s="176"/>
    </row>
    <row r="11" spans="1:65" s="14" customFormat="1" ht="165.75" x14ac:dyDescent="0.2">
      <c r="A11" s="7">
        <f t="shared" si="0"/>
        <v>9</v>
      </c>
      <c r="B11" s="177">
        <v>45040</v>
      </c>
      <c r="C11" s="7" t="s">
        <v>557</v>
      </c>
      <c r="D11" s="10" t="s">
        <v>523</v>
      </c>
      <c r="E11" s="7" t="s">
        <v>524</v>
      </c>
      <c r="F11" s="7" t="s">
        <v>558</v>
      </c>
      <c r="G11" s="7" t="s">
        <v>559</v>
      </c>
      <c r="H11" s="7">
        <v>1982</v>
      </c>
      <c r="I11" s="7">
        <v>1230</v>
      </c>
      <c r="J11" s="7">
        <v>500</v>
      </c>
      <c r="K11" s="7">
        <v>124</v>
      </c>
      <c r="L11" s="7">
        <v>124</v>
      </c>
      <c r="M11" s="7">
        <v>0</v>
      </c>
      <c r="N11" s="7" t="s">
        <v>50</v>
      </c>
      <c r="O11" s="7" t="s">
        <v>527</v>
      </c>
      <c r="P11" s="7" t="s">
        <v>46</v>
      </c>
      <c r="Q11" s="7" t="s">
        <v>46</v>
      </c>
      <c r="R11" s="7" t="s">
        <v>50</v>
      </c>
      <c r="S11" s="7" t="s">
        <v>529</v>
      </c>
      <c r="T11" s="7">
        <v>2000</v>
      </c>
      <c r="U11" s="71"/>
      <c r="V11" s="7"/>
      <c r="W11" s="7"/>
      <c r="X11" s="9"/>
      <c r="Y11" s="10"/>
      <c r="Z11" s="11"/>
      <c r="AA11" s="12"/>
      <c r="AB11" s="12"/>
      <c r="AC11" s="12"/>
      <c r="AD11" s="12"/>
      <c r="AE11" s="12"/>
      <c r="AF11" s="176"/>
    </row>
    <row r="12" spans="1:65" s="14" customFormat="1" ht="382.5" x14ac:dyDescent="0.2">
      <c r="A12" s="7">
        <f t="shared" si="0"/>
        <v>10</v>
      </c>
      <c r="B12" s="178">
        <v>45026</v>
      </c>
      <c r="C12" s="7" t="s">
        <v>560</v>
      </c>
      <c r="D12" s="10" t="s">
        <v>523</v>
      </c>
      <c r="E12" s="7" t="s">
        <v>561</v>
      </c>
      <c r="F12" s="7" t="s">
        <v>562</v>
      </c>
      <c r="G12" s="7" t="s">
        <v>563</v>
      </c>
      <c r="H12" s="7" t="s">
        <v>564</v>
      </c>
      <c r="I12" s="7">
        <v>128000</v>
      </c>
      <c r="J12" s="7" t="s">
        <v>565</v>
      </c>
      <c r="K12" s="7" t="s">
        <v>566</v>
      </c>
      <c r="L12" s="7" t="s">
        <v>566</v>
      </c>
      <c r="M12" s="7" t="s">
        <v>567</v>
      </c>
      <c r="N12" s="7" t="s">
        <v>568</v>
      </c>
      <c r="O12" s="7" t="s">
        <v>224</v>
      </c>
      <c r="P12" s="7" t="s">
        <v>46</v>
      </c>
      <c r="Q12" s="7" t="s">
        <v>46</v>
      </c>
      <c r="R12" s="7" t="s">
        <v>569</v>
      </c>
      <c r="S12" s="7" t="s">
        <v>570</v>
      </c>
      <c r="T12" s="7" t="s">
        <v>571</v>
      </c>
      <c r="U12" s="71" t="s">
        <v>572</v>
      </c>
      <c r="V12" s="7"/>
      <c r="W12" s="7" t="s">
        <v>573</v>
      </c>
      <c r="X12" s="9"/>
      <c r="Y12" s="10"/>
      <c r="Z12" s="11"/>
      <c r="AA12" s="12"/>
      <c r="AB12" s="12"/>
      <c r="AC12" s="12"/>
      <c r="AD12" s="12"/>
      <c r="AE12" s="12"/>
      <c r="AF12" s="176"/>
    </row>
    <row r="13" spans="1:65" s="14" customFormat="1" ht="229.5" x14ac:dyDescent="0.2">
      <c r="A13" s="7">
        <f t="shared" si="0"/>
        <v>11</v>
      </c>
      <c r="B13" s="178">
        <v>45026</v>
      </c>
      <c r="C13" s="7" t="s">
        <v>574</v>
      </c>
      <c r="D13" s="10" t="s">
        <v>523</v>
      </c>
      <c r="E13" s="7" t="s">
        <v>561</v>
      </c>
      <c r="F13" s="7" t="s">
        <v>562</v>
      </c>
      <c r="G13" s="7" t="s">
        <v>575</v>
      </c>
      <c r="H13" s="7">
        <v>1976</v>
      </c>
      <c r="I13" s="7">
        <v>960</v>
      </c>
      <c r="J13" s="7" t="s">
        <v>576</v>
      </c>
      <c r="K13" s="7" t="s">
        <v>577</v>
      </c>
      <c r="L13" s="7" t="s">
        <v>577</v>
      </c>
      <c r="M13" s="7" t="s">
        <v>46</v>
      </c>
      <c r="N13" s="7" t="s">
        <v>46</v>
      </c>
      <c r="O13" s="7" t="s">
        <v>578</v>
      </c>
      <c r="P13" s="7" t="s">
        <v>46</v>
      </c>
      <c r="Q13" s="7" t="s">
        <v>46</v>
      </c>
      <c r="R13" s="7" t="s">
        <v>579</v>
      </c>
      <c r="S13" s="7" t="s">
        <v>570</v>
      </c>
      <c r="T13" s="7" t="s">
        <v>580</v>
      </c>
      <c r="U13" s="71"/>
      <c r="V13" s="7"/>
      <c r="W13" s="7"/>
      <c r="X13" s="9"/>
      <c r="Y13" s="10"/>
      <c r="Z13" s="11"/>
      <c r="AA13" s="12"/>
      <c r="AB13" s="12"/>
      <c r="AC13" s="12"/>
      <c r="AD13" s="12"/>
      <c r="AE13" s="12"/>
      <c r="AF13" s="176"/>
    </row>
    <row r="14" spans="1:65" ht="242.25" x14ac:dyDescent="0.2">
      <c r="A14" s="7">
        <f t="shared" si="0"/>
        <v>12</v>
      </c>
      <c r="B14" s="179">
        <v>45026</v>
      </c>
      <c r="C14" s="180" t="s">
        <v>581</v>
      </c>
      <c r="D14" s="180" t="s">
        <v>523</v>
      </c>
      <c r="E14" s="180" t="s">
        <v>561</v>
      </c>
      <c r="F14" s="180" t="s">
        <v>562</v>
      </c>
      <c r="G14" s="180" t="s">
        <v>582</v>
      </c>
      <c r="H14" s="180">
        <v>1984</v>
      </c>
      <c r="I14" s="180">
        <v>3500</v>
      </c>
      <c r="J14" s="180" t="s">
        <v>583</v>
      </c>
      <c r="K14" s="180" t="s">
        <v>584</v>
      </c>
      <c r="L14" s="180" t="s">
        <v>584</v>
      </c>
      <c r="M14" s="180" t="s">
        <v>46</v>
      </c>
      <c r="N14" s="180" t="s">
        <v>46</v>
      </c>
      <c r="O14" s="180" t="s">
        <v>585</v>
      </c>
      <c r="P14" s="180" t="s">
        <v>46</v>
      </c>
      <c r="Q14" s="180" t="s">
        <v>46</v>
      </c>
      <c r="R14" s="180" t="s">
        <v>586</v>
      </c>
      <c r="S14" s="180" t="s">
        <v>570</v>
      </c>
      <c r="T14" s="180" t="s">
        <v>587</v>
      </c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2"/>
      <c r="BF14" s="14"/>
      <c r="BG14" s="14"/>
      <c r="BH14" s="14"/>
      <c r="BI14" s="14"/>
      <c r="BJ14" s="14"/>
      <c r="BK14" s="14"/>
      <c r="BL14" s="14"/>
      <c r="BM14" s="14"/>
    </row>
    <row r="15" spans="1:65" ht="382.5" x14ac:dyDescent="0.2">
      <c r="A15" s="7">
        <v>1</v>
      </c>
      <c r="B15" s="20">
        <v>45026</v>
      </c>
      <c r="C15" s="7" t="s">
        <v>560</v>
      </c>
      <c r="D15" s="10" t="s">
        <v>523</v>
      </c>
      <c r="E15" s="7" t="s">
        <v>588</v>
      </c>
      <c r="F15" s="105" t="s">
        <v>562</v>
      </c>
      <c r="G15" s="7" t="s">
        <v>563</v>
      </c>
      <c r="H15" s="7" t="s">
        <v>564</v>
      </c>
      <c r="I15" s="7">
        <v>128000</v>
      </c>
      <c r="J15" s="7" t="s">
        <v>565</v>
      </c>
      <c r="K15" s="7" t="s">
        <v>566</v>
      </c>
      <c r="L15" s="7" t="s">
        <v>566</v>
      </c>
      <c r="M15" s="7" t="s">
        <v>567</v>
      </c>
      <c r="N15" s="7" t="s">
        <v>568</v>
      </c>
      <c r="O15" s="7" t="s">
        <v>224</v>
      </c>
      <c r="P15" s="7" t="s">
        <v>46</v>
      </c>
      <c r="Q15" s="7" t="s">
        <v>46</v>
      </c>
      <c r="R15" s="105" t="s">
        <v>569</v>
      </c>
      <c r="S15" s="105" t="s">
        <v>570</v>
      </c>
      <c r="T15" s="105" t="s">
        <v>571</v>
      </c>
      <c r="U15" s="71" t="s">
        <v>572</v>
      </c>
      <c r="V15" s="7"/>
      <c r="W15" s="7" t="s">
        <v>573</v>
      </c>
      <c r="X15" s="9"/>
      <c r="Y15" s="10"/>
      <c r="Z15" s="11"/>
      <c r="AA15" s="12"/>
      <c r="AB15" s="12"/>
      <c r="AC15" s="12"/>
      <c r="AD15" s="12"/>
      <c r="AE15" s="12"/>
      <c r="BF15" s="14"/>
      <c r="BG15" s="14"/>
      <c r="BH15" s="14"/>
      <c r="BI15" s="14"/>
      <c r="BJ15" s="14"/>
      <c r="BK15" s="14"/>
      <c r="BL15" s="14"/>
      <c r="BM15" s="14"/>
    </row>
    <row r="16" spans="1:65" ht="229.5" x14ac:dyDescent="0.2">
      <c r="A16" s="7">
        <v>2</v>
      </c>
      <c r="B16" s="20">
        <v>45026</v>
      </c>
      <c r="C16" s="7" t="s">
        <v>574</v>
      </c>
      <c r="D16" s="10" t="s">
        <v>523</v>
      </c>
      <c r="E16" s="7" t="s">
        <v>588</v>
      </c>
      <c r="F16" s="105" t="s">
        <v>562</v>
      </c>
      <c r="G16" s="7" t="s">
        <v>575</v>
      </c>
      <c r="H16" s="7">
        <v>1976</v>
      </c>
      <c r="I16" s="7">
        <v>960</v>
      </c>
      <c r="J16" s="7" t="s">
        <v>576</v>
      </c>
      <c r="K16" s="7" t="s">
        <v>577</v>
      </c>
      <c r="L16" s="7" t="s">
        <v>577</v>
      </c>
      <c r="M16" s="7" t="s">
        <v>46</v>
      </c>
      <c r="N16" s="7" t="s">
        <v>46</v>
      </c>
      <c r="O16" s="7" t="s">
        <v>578</v>
      </c>
      <c r="P16" s="7" t="s">
        <v>46</v>
      </c>
      <c r="Q16" s="7" t="s">
        <v>46</v>
      </c>
      <c r="R16" s="105" t="s">
        <v>579</v>
      </c>
      <c r="S16" s="105" t="s">
        <v>570</v>
      </c>
      <c r="T16" s="7" t="s">
        <v>580</v>
      </c>
      <c r="U16" s="8"/>
      <c r="V16" s="7"/>
      <c r="W16" s="7"/>
      <c r="X16" s="9"/>
      <c r="Y16" s="10"/>
      <c r="Z16" s="11"/>
      <c r="AA16" s="12"/>
      <c r="AB16" s="12"/>
      <c r="AC16" s="12"/>
      <c r="AD16" s="12"/>
      <c r="AE16" s="12"/>
    </row>
    <row r="17" spans="1:31" ht="229.5" x14ac:dyDescent="0.2">
      <c r="A17" s="7">
        <v>3</v>
      </c>
      <c r="B17" s="20">
        <v>45026</v>
      </c>
      <c r="C17" s="7" t="s">
        <v>581</v>
      </c>
      <c r="D17" s="10" t="s">
        <v>523</v>
      </c>
      <c r="E17" s="7" t="s">
        <v>588</v>
      </c>
      <c r="F17" s="105" t="s">
        <v>562</v>
      </c>
      <c r="G17" s="7" t="s">
        <v>582</v>
      </c>
      <c r="H17" s="7">
        <v>1984</v>
      </c>
      <c r="I17" s="7">
        <v>3500</v>
      </c>
      <c r="J17" s="7" t="s">
        <v>583</v>
      </c>
      <c r="K17" s="7" t="s">
        <v>584</v>
      </c>
      <c r="L17" s="7" t="s">
        <v>584</v>
      </c>
      <c r="M17" s="7" t="s">
        <v>46</v>
      </c>
      <c r="N17" s="7" t="s">
        <v>46</v>
      </c>
      <c r="O17" s="7" t="s">
        <v>585</v>
      </c>
      <c r="P17" s="7" t="s">
        <v>46</v>
      </c>
      <c r="Q17" s="7" t="s">
        <v>46</v>
      </c>
      <c r="R17" s="105" t="s">
        <v>586</v>
      </c>
      <c r="S17" s="105" t="s">
        <v>570</v>
      </c>
      <c r="T17" s="7" t="s">
        <v>587</v>
      </c>
      <c r="U17" s="8"/>
      <c r="V17" s="7"/>
      <c r="W17" s="7"/>
      <c r="X17" s="9"/>
      <c r="Y17" s="10"/>
      <c r="Z17" s="11"/>
      <c r="AA17" s="12"/>
      <c r="AB17" s="12"/>
      <c r="AC17" s="12"/>
      <c r="AD17" s="12"/>
      <c r="AE17" s="12"/>
    </row>
  </sheetData>
  <mergeCells count="2">
    <mergeCell ref="A1:E1"/>
    <mergeCell ref="G1:AE1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BN7"/>
  <sheetViews>
    <sheetView workbookViewId="0">
      <selection activeCell="K3" sqref="K3"/>
    </sheetView>
  </sheetViews>
  <sheetFormatPr defaultColWidth="8.875" defaultRowHeight="15.75" x14ac:dyDescent="0.25"/>
  <cols>
    <col min="6" max="6" width="10.25" customWidth="1"/>
    <col min="22" max="22" width="9"/>
    <col min="32" max="32" width="9.875" bestFit="1" customWidth="1"/>
  </cols>
  <sheetData>
    <row r="1" spans="1:66" ht="39" customHeight="1" x14ac:dyDescent="0.35">
      <c r="A1" s="257" t="s">
        <v>31</v>
      </c>
      <c r="B1" s="257"/>
      <c r="C1" s="257"/>
      <c r="D1" s="257"/>
      <c r="E1" s="257"/>
      <c r="F1" s="137">
        <f>AF6</f>
        <v>384.9588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38" customHeight="1" x14ac:dyDescent="0.25">
      <c r="A3" s="26">
        <v>1</v>
      </c>
      <c r="B3" s="27">
        <v>45007</v>
      </c>
      <c r="C3" s="26" t="s">
        <v>137</v>
      </c>
      <c r="D3" s="37" t="s">
        <v>138</v>
      </c>
      <c r="E3" s="26" t="s">
        <v>139</v>
      </c>
      <c r="F3" s="26" t="s">
        <v>140</v>
      </c>
      <c r="G3" s="26" t="s">
        <v>141</v>
      </c>
      <c r="H3" s="26" t="s">
        <v>142</v>
      </c>
      <c r="I3" s="26" t="s">
        <v>143</v>
      </c>
      <c r="J3" s="26" t="s">
        <v>144</v>
      </c>
      <c r="K3" s="108">
        <v>122383</v>
      </c>
      <c r="L3" s="26">
        <v>73000</v>
      </c>
      <c r="M3" s="26">
        <v>75</v>
      </c>
      <c r="N3" s="120" t="s">
        <v>145</v>
      </c>
      <c r="O3" s="120" t="s">
        <v>146</v>
      </c>
      <c r="P3" s="120" t="s">
        <v>102</v>
      </c>
      <c r="Q3" s="120" t="s">
        <v>147</v>
      </c>
      <c r="R3" s="26" t="s">
        <v>148</v>
      </c>
      <c r="S3" s="26" t="s">
        <v>149</v>
      </c>
      <c r="T3" s="26">
        <v>2500</v>
      </c>
      <c r="U3" s="37" t="s">
        <v>150</v>
      </c>
      <c r="V3" s="119" t="s">
        <v>50</v>
      </c>
      <c r="W3" s="26" t="s">
        <v>151</v>
      </c>
      <c r="X3" s="26"/>
      <c r="Y3" s="26"/>
      <c r="Z3" s="26"/>
      <c r="AA3" s="26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140.25" x14ac:dyDescent="0.25">
      <c r="A4" s="7">
        <v>2</v>
      </c>
      <c r="B4" s="20">
        <v>45007</v>
      </c>
      <c r="C4" s="7" t="s">
        <v>152</v>
      </c>
      <c r="D4" s="10" t="s">
        <v>138</v>
      </c>
      <c r="E4" s="7" t="s">
        <v>139</v>
      </c>
      <c r="F4" s="7" t="s">
        <v>140</v>
      </c>
      <c r="G4" s="7" t="s">
        <v>153</v>
      </c>
      <c r="H4" s="7">
        <v>2014</v>
      </c>
      <c r="I4" s="7" t="s">
        <v>154</v>
      </c>
      <c r="J4" s="7">
        <v>1400</v>
      </c>
      <c r="K4" s="7">
        <v>690</v>
      </c>
      <c r="L4" s="7">
        <v>690</v>
      </c>
      <c r="M4" s="7">
        <v>0</v>
      </c>
      <c r="N4" s="72">
        <v>0</v>
      </c>
      <c r="O4" s="72" t="s">
        <v>155</v>
      </c>
      <c r="P4" s="72" t="s">
        <v>102</v>
      </c>
      <c r="Q4" s="72" t="s">
        <v>156</v>
      </c>
      <c r="R4" s="7" t="s">
        <v>157</v>
      </c>
      <c r="S4" s="7" t="s">
        <v>158</v>
      </c>
      <c r="T4" s="7">
        <v>1800</v>
      </c>
      <c r="U4" s="71" t="s">
        <v>159</v>
      </c>
      <c r="V4" s="25">
        <v>800</v>
      </c>
      <c r="W4" s="7" t="s">
        <v>160</v>
      </c>
      <c r="X4" s="7">
        <v>1.5</v>
      </c>
      <c r="Y4" s="7">
        <v>5.4</v>
      </c>
      <c r="Z4" s="7">
        <f>Y4*0.03</f>
        <v>0.16200000000000001</v>
      </c>
      <c r="AA4" s="7">
        <v>1.5</v>
      </c>
      <c r="AB4" s="104">
        <v>150</v>
      </c>
      <c r="AC4" s="104">
        <f>AB4*0.3</f>
        <v>45</v>
      </c>
      <c r="AD4" s="107">
        <f>AB4*0.06</f>
        <v>9</v>
      </c>
      <c r="AE4" s="107">
        <f>AB4*0.06</f>
        <v>9</v>
      </c>
      <c r="AF4" s="107">
        <f>SUM(X4:AE4)</f>
        <v>221.56200000000001</v>
      </c>
      <c r="AG4" s="13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ht="140.25" x14ac:dyDescent="0.25">
      <c r="A5" s="7">
        <v>3</v>
      </c>
      <c r="B5" s="20">
        <v>45007</v>
      </c>
      <c r="C5" s="7" t="s">
        <v>161</v>
      </c>
      <c r="D5" s="10" t="s">
        <v>138</v>
      </c>
      <c r="E5" s="7" t="s">
        <v>139</v>
      </c>
      <c r="F5" s="7" t="s">
        <v>140</v>
      </c>
      <c r="G5" s="7" t="s">
        <v>162</v>
      </c>
      <c r="H5" s="7" t="s">
        <v>163</v>
      </c>
      <c r="I5" s="7" t="s">
        <v>164</v>
      </c>
      <c r="J5" s="7">
        <v>700</v>
      </c>
      <c r="K5" s="7">
        <v>440</v>
      </c>
      <c r="L5" s="7">
        <v>440</v>
      </c>
      <c r="M5" s="7">
        <v>0</v>
      </c>
      <c r="N5" s="72">
        <v>0</v>
      </c>
      <c r="O5" s="72" t="s">
        <v>165</v>
      </c>
      <c r="P5" s="72" t="s">
        <v>102</v>
      </c>
      <c r="Q5" s="72" t="s">
        <v>166</v>
      </c>
      <c r="R5" s="7" t="s">
        <v>167</v>
      </c>
      <c r="S5" s="7" t="s">
        <v>158</v>
      </c>
      <c r="T5" s="7">
        <v>1950</v>
      </c>
      <c r="U5" s="42" t="s">
        <v>53</v>
      </c>
      <c r="V5" s="25">
        <v>500</v>
      </c>
      <c r="W5" s="7" t="s">
        <v>168</v>
      </c>
      <c r="X5" s="7">
        <v>1</v>
      </c>
      <c r="Y5" s="7">
        <v>4.5599999999999996</v>
      </c>
      <c r="Z5" s="7">
        <f>Y5*0.03</f>
        <v>0.13679999999999998</v>
      </c>
      <c r="AA5" s="7">
        <v>1.5</v>
      </c>
      <c r="AB5" s="104">
        <v>110</v>
      </c>
      <c r="AC5" s="104">
        <f>AB5*0.3</f>
        <v>33</v>
      </c>
      <c r="AD5" s="107">
        <f>AB5*0.06</f>
        <v>6.6</v>
      </c>
      <c r="AE5" s="107">
        <f>AB5*0.06</f>
        <v>6.6</v>
      </c>
      <c r="AF5" s="107">
        <f>SUM(X5:AE5)</f>
        <v>163.39679999999998</v>
      </c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ht="23.25" x14ac:dyDescent="0.25">
      <c r="A6" s="258" t="s">
        <v>30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60"/>
      <c r="AF6" s="34">
        <f>SUM(AF4:AF5)</f>
        <v>384.9588</v>
      </c>
      <c r="AG6" s="3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  <c r="BH6" s="14"/>
      <c r="BI6" s="14"/>
      <c r="BJ6" s="14"/>
      <c r="BK6" s="14"/>
      <c r="BL6" s="14"/>
      <c r="BM6" s="14"/>
      <c r="BN6" s="14"/>
    </row>
    <row r="7" spans="1:66" x14ac:dyDescent="0.25">
      <c r="BG7" s="17"/>
      <c r="BH7" s="17"/>
      <c r="BI7" s="17"/>
      <c r="BJ7" s="17"/>
      <c r="BK7" s="17"/>
      <c r="BL7" s="17"/>
      <c r="BM7" s="17"/>
      <c r="BN7" s="17"/>
    </row>
  </sheetData>
  <mergeCells count="3">
    <mergeCell ref="A1:E1"/>
    <mergeCell ref="A6:AE6"/>
    <mergeCell ref="G1:AF1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MK5"/>
  <sheetViews>
    <sheetView topLeftCell="Q1" workbookViewId="0">
      <selection activeCell="V28" sqref="V28"/>
    </sheetView>
  </sheetViews>
  <sheetFormatPr defaultColWidth="9" defaultRowHeight="23.25" x14ac:dyDescent="0.25"/>
  <cols>
    <col min="1" max="1" width="3" style="85" customWidth="1"/>
    <col min="2" max="2" width="9" style="85"/>
    <col min="3" max="3" width="15.875" style="85" customWidth="1"/>
    <col min="4" max="4" width="18.125" style="86" customWidth="1"/>
    <col min="5" max="5" width="27.375" style="86" customWidth="1"/>
    <col min="6" max="6" width="20.875" style="86" customWidth="1"/>
    <col min="7" max="7" width="22.625" style="85" customWidth="1"/>
    <col min="8" max="8" width="14.875" style="85" customWidth="1"/>
    <col min="9" max="9" width="10.125" style="85" customWidth="1"/>
    <col min="10" max="10" width="18.125" style="85" customWidth="1"/>
    <col min="11" max="11" width="19.625" style="86" customWidth="1"/>
    <col min="12" max="12" width="28.875" style="86" customWidth="1"/>
    <col min="13" max="13" width="20.375" style="86" customWidth="1"/>
    <col min="14" max="14" width="25.625" style="86" customWidth="1"/>
    <col min="15" max="15" width="12.125" style="85" customWidth="1"/>
    <col min="16" max="16" width="14.375" style="86" customWidth="1"/>
    <col min="17" max="17" width="22.375" style="85" customWidth="1"/>
    <col min="18" max="18" width="20.375" style="86" customWidth="1"/>
    <col min="19" max="19" width="24.875" style="86" customWidth="1"/>
    <col min="20" max="20" width="20.375" style="86" customWidth="1"/>
    <col min="21" max="22" width="18.125" style="86" customWidth="1"/>
    <col min="23" max="23" width="26.125" style="85" customWidth="1"/>
    <col min="24" max="24" width="12.375" style="85" customWidth="1"/>
    <col min="25" max="25" width="12.625" style="85" customWidth="1"/>
    <col min="26" max="26" width="10.625" style="85" customWidth="1"/>
    <col min="27" max="27" width="14.125" style="85" customWidth="1"/>
    <col min="28" max="28" width="13.625" style="87" customWidth="1"/>
    <col min="29" max="29" width="9.625" style="86" customWidth="1"/>
    <col min="30" max="30" width="14.125" style="86" customWidth="1"/>
    <col min="31" max="31" width="11.125" style="86" customWidth="1"/>
    <col min="32" max="32" width="19.625" style="86" customWidth="1"/>
    <col min="33" max="33" width="31.625" style="83" customWidth="1"/>
    <col min="34" max="1025" width="9.125" style="86" customWidth="1"/>
  </cols>
  <sheetData>
    <row r="1" spans="1:66" s="75" customFormat="1" ht="21" x14ac:dyDescent="0.35">
      <c r="A1" s="304" t="s">
        <v>31</v>
      </c>
      <c r="B1" s="304"/>
      <c r="C1" s="304"/>
      <c r="D1" s="304"/>
      <c r="E1" s="304"/>
      <c r="F1" s="73">
        <v>0.45</v>
      </c>
      <c r="G1" s="305" t="s">
        <v>33</v>
      </c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74"/>
    </row>
    <row r="2" spans="1:66" s="79" customFormat="1" ht="76.5" x14ac:dyDescent="0.25">
      <c r="A2" s="76" t="s">
        <v>0</v>
      </c>
      <c r="B2" s="76" t="s">
        <v>20</v>
      </c>
      <c r="C2" s="76" t="s">
        <v>1</v>
      </c>
      <c r="D2" s="76" t="s">
        <v>2</v>
      </c>
      <c r="E2" s="76" t="s">
        <v>3</v>
      </c>
      <c r="F2" s="76" t="s">
        <v>32</v>
      </c>
      <c r="G2" s="76" t="s">
        <v>4</v>
      </c>
      <c r="H2" s="76" t="s">
        <v>14</v>
      </c>
      <c r="I2" s="76" t="s">
        <v>5</v>
      </c>
      <c r="J2" s="76" t="s">
        <v>15</v>
      </c>
      <c r="K2" s="76" t="s">
        <v>16</v>
      </c>
      <c r="L2" s="76" t="s">
        <v>17</v>
      </c>
      <c r="M2" s="76" t="s">
        <v>18</v>
      </c>
      <c r="N2" s="76" t="s">
        <v>21</v>
      </c>
      <c r="O2" s="76" t="s">
        <v>19</v>
      </c>
      <c r="P2" s="76" t="s">
        <v>6</v>
      </c>
      <c r="Q2" s="76" t="s">
        <v>22</v>
      </c>
      <c r="R2" s="76" t="s">
        <v>7</v>
      </c>
      <c r="S2" s="76" t="s">
        <v>8</v>
      </c>
      <c r="T2" s="76" t="s">
        <v>9</v>
      </c>
      <c r="U2" s="76" t="s">
        <v>10</v>
      </c>
      <c r="V2" s="33" t="s">
        <v>51</v>
      </c>
      <c r="W2" s="77" t="s">
        <v>11</v>
      </c>
      <c r="X2" s="77" t="s">
        <v>12</v>
      </c>
      <c r="Y2" s="77" t="s">
        <v>23</v>
      </c>
      <c r="Z2" s="77" t="s">
        <v>13</v>
      </c>
      <c r="AA2" s="77" t="s">
        <v>24</v>
      </c>
      <c r="AB2" s="77" t="s">
        <v>25</v>
      </c>
      <c r="AC2" s="77" t="s">
        <v>26</v>
      </c>
      <c r="AD2" s="77" t="s">
        <v>27</v>
      </c>
      <c r="AE2" s="77" t="s">
        <v>28</v>
      </c>
      <c r="AF2" s="77" t="s">
        <v>29</v>
      </c>
      <c r="AG2" s="78"/>
    </row>
    <row r="3" spans="1:66" s="81" customFormat="1" ht="38.25" x14ac:dyDescent="0.2">
      <c r="A3" s="121">
        <v>1</v>
      </c>
      <c r="B3" s="121">
        <v>45013</v>
      </c>
      <c r="C3" s="121" t="s">
        <v>169</v>
      </c>
      <c r="D3" s="122" t="s">
        <v>170</v>
      </c>
      <c r="E3" s="121" t="s">
        <v>171</v>
      </c>
      <c r="F3" s="121" t="s">
        <v>172</v>
      </c>
      <c r="G3" s="121" t="s">
        <v>173</v>
      </c>
      <c r="H3" s="121">
        <v>1978</v>
      </c>
      <c r="I3" s="121" t="s">
        <v>174</v>
      </c>
      <c r="J3" s="121">
        <v>20700</v>
      </c>
      <c r="K3" s="121" t="s">
        <v>175</v>
      </c>
      <c r="L3" s="121" t="s">
        <v>175</v>
      </c>
      <c r="M3" s="121" t="s">
        <v>46</v>
      </c>
      <c r="N3" s="121" t="s">
        <v>176</v>
      </c>
      <c r="O3" s="121" t="s">
        <v>177</v>
      </c>
      <c r="P3" s="121" t="s">
        <v>45</v>
      </c>
      <c r="Q3" s="121" t="s">
        <v>46</v>
      </c>
      <c r="R3" s="121" t="s">
        <v>113</v>
      </c>
      <c r="S3" s="121" t="s">
        <v>178</v>
      </c>
      <c r="T3" s="121" t="s">
        <v>179</v>
      </c>
      <c r="U3" s="123" t="s">
        <v>46</v>
      </c>
      <c r="V3" s="124" t="s">
        <v>50</v>
      </c>
      <c r="W3" s="121" t="s">
        <v>180</v>
      </c>
      <c r="X3" s="121"/>
      <c r="Y3" s="125"/>
      <c r="Z3" s="122"/>
      <c r="AA3" s="126"/>
      <c r="AB3" s="127"/>
      <c r="AC3" s="127"/>
      <c r="AD3" s="127"/>
      <c r="AE3" s="127"/>
      <c r="AF3" s="127"/>
      <c r="AG3" s="80"/>
    </row>
    <row r="4" spans="1:66" s="84" customFormat="1" x14ac:dyDescent="0.2">
      <c r="A4" s="306" t="s">
        <v>30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82">
        <v>0</v>
      </c>
      <c r="AG4" s="83"/>
      <c r="BG4" s="81"/>
      <c r="BH4" s="81"/>
      <c r="BI4" s="81"/>
      <c r="BJ4" s="81"/>
      <c r="BK4" s="81"/>
      <c r="BL4" s="81"/>
      <c r="BM4" s="81"/>
      <c r="BN4" s="81"/>
    </row>
    <row r="5" spans="1:66" x14ac:dyDescent="0.25">
      <c r="BG5" s="87"/>
      <c r="BH5" s="87"/>
      <c r="BI5" s="87"/>
      <c r="BJ5" s="87"/>
      <c r="BK5" s="87"/>
      <c r="BL5" s="87"/>
      <c r="BM5" s="87"/>
      <c r="BN5" s="87"/>
    </row>
  </sheetData>
  <mergeCells count="3">
    <mergeCell ref="A1:E1"/>
    <mergeCell ref="G1:AF1"/>
    <mergeCell ref="A4:AE4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topLeftCell="J1" workbookViewId="0">
      <selection activeCell="T22" sqref="T22"/>
    </sheetView>
  </sheetViews>
  <sheetFormatPr defaultColWidth="9.125" defaultRowHeight="23.25" x14ac:dyDescent="0.25"/>
  <cols>
    <col min="1" max="1" width="3" style="16" customWidth="1"/>
    <col min="2" max="2" width="9.125" style="16"/>
    <col min="3" max="3" width="15.625" style="16" customWidth="1"/>
    <col min="4" max="4" width="17.875" style="4" customWidth="1"/>
    <col min="5" max="5" width="26.875" style="4" customWidth="1"/>
    <col min="6" max="6" width="20.5" style="4" customWidth="1"/>
    <col min="7" max="7" width="19.125" style="16" customWidth="1"/>
    <col min="8" max="8" width="14.625" style="16" customWidth="1"/>
    <col min="9" max="9" width="10.125" style="16" customWidth="1"/>
    <col min="10" max="10" width="12.625" style="16" customWidth="1"/>
    <col min="11" max="14" width="12.625" style="4" customWidth="1"/>
    <col min="15" max="15" width="12.625" style="16" customWidth="1"/>
    <col min="16" max="16" width="12.625" style="4" customWidth="1"/>
    <col min="17" max="17" width="12.625" style="16" customWidth="1"/>
    <col min="18" max="21" width="12.625" style="4" customWidth="1"/>
    <col min="22" max="22" width="17.875" style="4" customWidth="1"/>
    <col min="23" max="23" width="18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3.875" style="4" customWidth="1"/>
    <col min="31" max="31" width="11" style="4" customWidth="1"/>
    <col min="32" max="32" width="19.5" style="4" customWidth="1"/>
    <col min="33" max="33" width="31.125" style="3" customWidth="1"/>
    <col min="34" max="16384" width="9.125" style="4"/>
  </cols>
  <sheetData>
    <row r="1" spans="1:66" s="2" customFormat="1" ht="21" x14ac:dyDescent="0.35">
      <c r="A1" s="257" t="s">
        <v>31</v>
      </c>
      <c r="B1" s="257"/>
      <c r="C1" s="257"/>
      <c r="D1" s="257"/>
      <c r="E1" s="257"/>
      <c r="F1" s="32">
        <f>AF4</f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140.2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38.25" x14ac:dyDescent="0.2">
      <c r="A3" s="26">
        <v>1</v>
      </c>
      <c r="B3" s="26" t="s">
        <v>181</v>
      </c>
      <c r="C3" s="26" t="s">
        <v>182</v>
      </c>
      <c r="D3" s="37" t="s">
        <v>183</v>
      </c>
      <c r="E3" s="26" t="s">
        <v>184</v>
      </c>
      <c r="F3" s="26" t="s">
        <v>185</v>
      </c>
      <c r="G3" s="307" t="s">
        <v>186</v>
      </c>
      <c r="H3" s="308"/>
      <c r="I3" s="308"/>
      <c r="J3" s="308"/>
      <c r="K3" s="308"/>
      <c r="L3" s="308"/>
      <c r="M3" s="308"/>
      <c r="N3" s="308"/>
      <c r="O3" s="308"/>
      <c r="P3" s="308"/>
      <c r="Q3" s="309"/>
      <c r="R3" s="26"/>
      <c r="S3" s="26"/>
      <c r="T3" s="26"/>
      <c r="U3" s="28"/>
      <c r="V3" s="29" t="s">
        <v>50</v>
      </c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</row>
    <row r="4" spans="1:66" s="15" customFormat="1" x14ac:dyDescent="0.2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f xml:space="preserve"> SUM(AF3:AF3)</f>
        <v>0</v>
      </c>
      <c r="AG4" s="3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4">
    <mergeCell ref="A1:E1"/>
    <mergeCell ref="G1:AF1"/>
    <mergeCell ref="G3:Q3"/>
    <mergeCell ref="A4:AE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topLeftCell="F1" workbookViewId="0">
      <selection activeCell="K26" sqref="K26"/>
    </sheetView>
  </sheetViews>
  <sheetFormatPr defaultColWidth="9.125" defaultRowHeight="23.25" x14ac:dyDescent="0.25"/>
  <cols>
    <col min="1" max="1" width="3" style="16" customWidth="1"/>
    <col min="2" max="2" width="8.625" style="16" customWidth="1"/>
    <col min="3" max="3" width="15.625" style="16" customWidth="1"/>
    <col min="4" max="4" width="17.875" style="4" customWidth="1"/>
    <col min="5" max="5" width="26.875" style="4" customWidth="1"/>
    <col min="6" max="6" width="27" style="4" customWidth="1"/>
    <col min="7" max="7" width="19.125" style="16" customWidth="1"/>
    <col min="8" max="8" width="14.625" style="16" customWidth="1"/>
    <col min="9" max="9" width="10.125" style="16" customWidth="1"/>
    <col min="10" max="10" width="18" style="16" customWidth="1"/>
    <col min="11" max="11" width="19.5" style="4" customWidth="1"/>
    <col min="12" max="12" width="28.375" style="4" customWidth="1"/>
    <col min="13" max="13" width="20" style="4" customWidth="1"/>
    <col min="14" max="14" width="25.375" style="4" customWidth="1"/>
    <col min="15" max="15" width="12" style="16" customWidth="1"/>
    <col min="16" max="16" width="14.125" style="4" customWidth="1"/>
    <col min="17" max="17" width="22" style="16" customWidth="1"/>
    <col min="18" max="18" width="20.125" style="4" customWidth="1"/>
    <col min="19" max="19" width="24.5" style="4" customWidth="1"/>
    <col min="20" max="20" width="20.125" style="4" customWidth="1"/>
    <col min="21" max="22" width="17.875" style="4" customWidth="1"/>
    <col min="23" max="23" width="25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1.125" style="4" customWidth="1"/>
    <col min="31" max="31" width="9.5" style="4" customWidth="1"/>
    <col min="32" max="32" width="16.875" style="4" customWidth="1"/>
    <col min="33" max="33" width="31.125" style="3" customWidth="1"/>
    <col min="34" max="16384" width="9.125" style="4"/>
  </cols>
  <sheetData>
    <row r="1" spans="1:66" s="2" customFormat="1" ht="21" x14ac:dyDescent="0.35">
      <c r="A1" s="257" t="s">
        <v>31</v>
      </c>
      <c r="B1" s="257"/>
      <c r="C1" s="257"/>
      <c r="D1" s="257"/>
      <c r="E1" s="257"/>
      <c r="F1" s="32">
        <f>AF5</f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76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76.5" x14ac:dyDescent="0.2">
      <c r="A3" s="26">
        <v>1</v>
      </c>
      <c r="B3" s="27">
        <v>45012</v>
      </c>
      <c r="C3" s="26" t="s">
        <v>52</v>
      </c>
      <c r="D3" s="26" t="s">
        <v>53</v>
      </c>
      <c r="E3" s="26" t="s">
        <v>54</v>
      </c>
      <c r="F3" s="26" t="s">
        <v>55</v>
      </c>
      <c r="G3" s="26" t="s">
        <v>56</v>
      </c>
      <c r="H3" s="26">
        <v>1976</v>
      </c>
      <c r="I3" s="26">
        <v>18452</v>
      </c>
      <c r="J3" s="26">
        <v>12300</v>
      </c>
      <c r="K3" s="26">
        <v>4300.1930000000002</v>
      </c>
      <c r="L3" s="26">
        <v>4281.42</v>
      </c>
      <c r="M3" s="26">
        <v>18.77</v>
      </c>
      <c r="N3" s="225" t="s">
        <v>57</v>
      </c>
      <c r="O3" s="225" t="s">
        <v>58</v>
      </c>
      <c r="P3" s="225" t="s">
        <v>45</v>
      </c>
      <c r="Q3" s="225" t="s">
        <v>46</v>
      </c>
      <c r="R3" s="225" t="s">
        <v>59</v>
      </c>
      <c r="S3" s="225" t="s">
        <v>60</v>
      </c>
      <c r="T3" s="225">
        <v>4000</v>
      </c>
      <c r="U3" s="228"/>
      <c r="V3" s="248" t="s">
        <v>50</v>
      </c>
      <c r="W3" s="225"/>
      <c r="X3" s="225"/>
      <c r="Y3" s="230"/>
      <c r="Z3" s="231"/>
      <c r="AA3" s="232"/>
      <c r="AB3" s="233"/>
      <c r="AC3" s="233"/>
      <c r="AD3" s="233"/>
      <c r="AE3" s="233"/>
      <c r="AF3" s="233"/>
      <c r="AG3" s="13"/>
    </row>
    <row r="4" spans="1:66" s="14" customFormat="1" x14ac:dyDescent="0.2">
      <c r="A4" s="7">
        <v>2</v>
      </c>
      <c r="B4" s="7"/>
      <c r="C4" s="7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8"/>
      <c r="W4" s="7"/>
      <c r="X4" s="7"/>
      <c r="Y4" s="9"/>
      <c r="Z4" s="10"/>
      <c r="AA4" s="11"/>
      <c r="AB4" s="12"/>
      <c r="AC4" s="12"/>
      <c r="AD4" s="12"/>
      <c r="AE4" s="12"/>
      <c r="AF4" s="12"/>
      <c r="AG4" s="13"/>
    </row>
    <row r="5" spans="1:66" s="15" customFormat="1" x14ac:dyDescent="0.2">
      <c r="A5" s="258" t="s">
        <v>30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60"/>
      <c r="AF5" s="34">
        <f xml:space="preserve"> SUM(AF3:AF4)</f>
        <v>0</v>
      </c>
      <c r="AG5" s="3"/>
      <c r="BG5" s="14"/>
      <c r="BH5" s="14"/>
      <c r="BI5" s="14"/>
      <c r="BJ5" s="14"/>
      <c r="BK5" s="14"/>
      <c r="BL5" s="14"/>
      <c r="BM5" s="14"/>
      <c r="BN5" s="14"/>
    </row>
  </sheetData>
  <mergeCells count="3">
    <mergeCell ref="A1:E1"/>
    <mergeCell ref="G1:AF1"/>
    <mergeCell ref="A5:AE5"/>
  </mergeCell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P22" sqref="P22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275.5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02" x14ac:dyDescent="0.25">
      <c r="A3" s="26">
        <v>1</v>
      </c>
      <c r="B3" s="27">
        <v>45013</v>
      </c>
      <c r="C3" s="26" t="s">
        <v>187</v>
      </c>
      <c r="D3" s="37"/>
      <c r="E3" s="26" t="s">
        <v>188</v>
      </c>
      <c r="F3" s="26"/>
      <c r="G3" s="26" t="s">
        <v>189</v>
      </c>
      <c r="H3" s="26">
        <v>1966</v>
      </c>
      <c r="I3" s="26">
        <v>20000</v>
      </c>
      <c r="J3" s="26">
        <v>18000</v>
      </c>
      <c r="K3" s="26">
        <v>7500</v>
      </c>
      <c r="L3" s="26">
        <v>7500</v>
      </c>
      <c r="M3" s="26">
        <v>0</v>
      </c>
      <c r="N3" s="26"/>
      <c r="O3" s="26" t="s">
        <v>190</v>
      </c>
      <c r="P3" s="26" t="s">
        <v>45</v>
      </c>
      <c r="Q3" s="26" t="s">
        <v>191</v>
      </c>
      <c r="R3" s="26"/>
      <c r="S3" s="26" t="s">
        <v>192</v>
      </c>
      <c r="T3" s="26">
        <v>1000</v>
      </c>
      <c r="U3" s="28"/>
      <c r="V3" s="35" t="s">
        <v>50</v>
      </c>
      <c r="W3" s="26"/>
      <c r="X3" s="26"/>
      <c r="Y3" s="30"/>
      <c r="Z3" s="26"/>
      <c r="AA3" s="26"/>
      <c r="AB3" s="31"/>
      <c r="AC3" s="31"/>
      <c r="AD3" s="31"/>
      <c r="AE3" s="31"/>
      <c r="AF3" s="31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/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"/>
  <sheetViews>
    <sheetView topLeftCell="A4" workbookViewId="0">
      <selection activeCell="K32" sqref="K32:K47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63.75" x14ac:dyDescent="0.25">
      <c r="A3" s="7">
        <v>1</v>
      </c>
      <c r="B3" s="20">
        <v>45012</v>
      </c>
      <c r="C3" s="7" t="s">
        <v>193</v>
      </c>
      <c r="D3" s="10" t="s">
        <v>194</v>
      </c>
      <c r="E3" s="7" t="s">
        <v>195</v>
      </c>
      <c r="F3" s="7"/>
      <c r="G3" s="7" t="s">
        <v>196</v>
      </c>
      <c r="H3" s="7">
        <v>1970</v>
      </c>
      <c r="I3" s="7">
        <v>550</v>
      </c>
      <c r="J3" s="7">
        <v>500</v>
      </c>
      <c r="K3" s="7">
        <v>300</v>
      </c>
      <c r="L3" s="7" t="s">
        <v>50</v>
      </c>
      <c r="M3" s="7" t="s">
        <v>50</v>
      </c>
      <c r="N3" s="7" t="s">
        <v>197</v>
      </c>
      <c r="O3" s="7" t="s">
        <v>50</v>
      </c>
      <c r="P3" s="7" t="s">
        <v>50</v>
      </c>
      <c r="Q3" s="7" t="s">
        <v>50</v>
      </c>
      <c r="R3" s="7" t="s">
        <v>50</v>
      </c>
      <c r="S3" s="7" t="s">
        <v>50</v>
      </c>
      <c r="T3" s="7" t="s">
        <v>198</v>
      </c>
      <c r="U3" s="41" t="s">
        <v>50</v>
      </c>
      <c r="V3" s="25">
        <v>300</v>
      </c>
      <c r="W3" s="7"/>
      <c r="X3" s="7">
        <v>0.6</v>
      </c>
      <c r="Y3" s="48">
        <v>3.84</v>
      </c>
      <c r="Z3" s="10">
        <f>Y3*0.03</f>
        <v>0.1152</v>
      </c>
      <c r="AA3" s="7">
        <v>1.5</v>
      </c>
      <c r="AB3" s="7">
        <v>70</v>
      </c>
      <c r="AC3" s="104">
        <f>AB3*0.3</f>
        <v>21</v>
      </c>
      <c r="AD3" s="22">
        <f>AB3*0.06</f>
        <v>4.2</v>
      </c>
      <c r="AE3" s="22">
        <v>4.2</v>
      </c>
      <c r="AF3" s="22">
        <f>SUM(W3:AE3)</f>
        <v>105.4552</v>
      </c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63.75" x14ac:dyDescent="0.25">
      <c r="A4" s="7">
        <v>2</v>
      </c>
      <c r="B4" s="20">
        <v>45013</v>
      </c>
      <c r="C4" s="7" t="s">
        <v>193</v>
      </c>
      <c r="D4" s="10" t="s">
        <v>194</v>
      </c>
      <c r="E4" s="7" t="s">
        <v>195</v>
      </c>
      <c r="F4" s="7"/>
      <c r="G4" s="7" t="s">
        <v>199</v>
      </c>
      <c r="H4" s="7">
        <v>1970</v>
      </c>
      <c r="I4" s="7">
        <v>4115</v>
      </c>
      <c r="J4" s="7">
        <v>1500</v>
      </c>
      <c r="K4" s="7">
        <v>1200</v>
      </c>
      <c r="L4" s="7" t="s">
        <v>50</v>
      </c>
      <c r="M4" s="7" t="s">
        <v>50</v>
      </c>
      <c r="N4" s="7" t="s">
        <v>197</v>
      </c>
      <c r="O4" s="7" t="s">
        <v>50</v>
      </c>
      <c r="P4" s="7" t="s">
        <v>50</v>
      </c>
      <c r="Q4" s="7" t="s">
        <v>50</v>
      </c>
      <c r="R4" s="7" t="s">
        <v>50</v>
      </c>
      <c r="S4" s="7" t="s">
        <v>50</v>
      </c>
      <c r="T4" s="7" t="s">
        <v>198</v>
      </c>
      <c r="U4" s="41" t="s">
        <v>50</v>
      </c>
      <c r="V4" s="25">
        <v>1200</v>
      </c>
      <c r="W4" s="7"/>
      <c r="X4" s="7">
        <v>1.5</v>
      </c>
      <c r="Y4" s="106">
        <v>5.4</v>
      </c>
      <c r="Z4" s="10">
        <f>Y4*0.03</f>
        <v>0.16200000000000001</v>
      </c>
      <c r="AA4" s="7">
        <v>1.5</v>
      </c>
      <c r="AB4" s="7">
        <v>200</v>
      </c>
      <c r="AC4" s="104">
        <f>AB4*0.3</f>
        <v>60</v>
      </c>
      <c r="AD4" s="22">
        <f>AB4*0.06</f>
        <v>12</v>
      </c>
      <c r="AE4" s="22">
        <v>12</v>
      </c>
      <c r="AF4" s="22">
        <f>SUM(W4:AE4)</f>
        <v>292.56200000000001</v>
      </c>
      <c r="AG4" s="13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ht="23.25" x14ac:dyDescent="0.25">
      <c r="A5" s="7" t="s">
        <v>61</v>
      </c>
      <c r="B5" s="7"/>
      <c r="C5" s="7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8"/>
      <c r="W5" s="7"/>
      <c r="X5" s="7"/>
      <c r="Y5" s="9"/>
      <c r="Z5" s="10"/>
      <c r="AA5" s="11"/>
      <c r="AB5" s="12"/>
      <c r="AC5" s="12"/>
      <c r="AD5" s="12"/>
      <c r="AE5" s="12"/>
      <c r="AF5" s="12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ht="23.25" x14ac:dyDescent="0.25">
      <c r="A6" s="258" t="s">
        <v>30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60"/>
      <c r="AF6" s="34">
        <f>SUM(AF3:AF4)</f>
        <v>398.0172</v>
      </c>
      <c r="AG6" s="3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  <c r="BH6" s="14"/>
      <c r="BI6" s="14"/>
      <c r="BJ6" s="14"/>
      <c r="BK6" s="14"/>
      <c r="BL6" s="14"/>
      <c r="BM6" s="14"/>
      <c r="BN6" s="14"/>
    </row>
    <row r="7" spans="1:66" x14ac:dyDescent="0.25">
      <c r="U7" s="234"/>
      <c r="BG7" s="17"/>
      <c r="BH7" s="17"/>
      <c r="BI7" s="17"/>
      <c r="BJ7" s="17"/>
      <c r="BK7" s="17"/>
      <c r="BL7" s="17"/>
      <c r="BM7" s="17"/>
      <c r="BN7" s="17"/>
    </row>
  </sheetData>
  <mergeCells count="3">
    <mergeCell ref="A1:E1"/>
    <mergeCell ref="A6:AE6"/>
    <mergeCell ref="G1:A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P26" sqref="P26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23.25" x14ac:dyDescent="0.25">
      <c r="A3" s="26">
        <v>1</v>
      </c>
      <c r="B3" s="27">
        <v>45008</v>
      </c>
      <c r="C3" s="26" t="s">
        <v>200</v>
      </c>
      <c r="D3" s="37" t="s">
        <v>200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8">
        <v>0</v>
      </c>
      <c r="V3" s="29" t="s">
        <v>50</v>
      </c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"/>
  <sheetViews>
    <sheetView topLeftCell="A9" workbookViewId="0">
      <selection activeCell="K2" sqref="K1:K1048576"/>
    </sheetView>
  </sheetViews>
  <sheetFormatPr defaultColWidth="9" defaultRowHeight="15.75" x14ac:dyDescent="0.25"/>
  <cols>
    <col min="6" max="6" width="12" customWidth="1"/>
    <col min="31" max="31" width="10.125" customWidth="1"/>
  </cols>
  <sheetData>
    <row r="1" spans="1:65" ht="39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54.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589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03.5" customHeight="1" x14ac:dyDescent="0.25">
      <c r="A3" s="7">
        <v>1</v>
      </c>
      <c r="B3" s="7" t="s">
        <v>590</v>
      </c>
      <c r="C3" s="7" t="s">
        <v>591</v>
      </c>
      <c r="D3" s="10" t="s">
        <v>592</v>
      </c>
      <c r="E3" s="7" t="s">
        <v>593</v>
      </c>
      <c r="F3" s="7" t="s">
        <v>594</v>
      </c>
      <c r="G3" s="7" t="s">
        <v>595</v>
      </c>
      <c r="H3" s="7">
        <v>1972</v>
      </c>
      <c r="I3" s="7">
        <v>89526</v>
      </c>
      <c r="J3" s="104">
        <v>120000</v>
      </c>
      <c r="K3" s="104">
        <v>29079</v>
      </c>
      <c r="L3" s="7">
        <v>28858.52</v>
      </c>
      <c r="M3" s="7">
        <v>220.48</v>
      </c>
      <c r="N3" s="7" t="s">
        <v>596</v>
      </c>
      <c r="O3" s="7" t="s">
        <v>597</v>
      </c>
      <c r="P3" s="7" t="s">
        <v>45</v>
      </c>
      <c r="Q3" s="7" t="s">
        <v>46</v>
      </c>
      <c r="R3" s="7" t="s">
        <v>598</v>
      </c>
      <c r="S3" s="7" t="s">
        <v>60</v>
      </c>
      <c r="T3" s="7">
        <v>2000</v>
      </c>
      <c r="U3" s="42" t="s">
        <v>50</v>
      </c>
      <c r="V3" s="42" t="s">
        <v>50</v>
      </c>
      <c r="W3" s="42" t="s">
        <v>50</v>
      </c>
      <c r="X3" s="42" t="s">
        <v>50</v>
      </c>
      <c r="Y3" s="42" t="s">
        <v>50</v>
      </c>
      <c r="Z3" s="42" t="s">
        <v>50</v>
      </c>
      <c r="AA3" s="42"/>
      <c r="AB3" s="12"/>
      <c r="AC3" s="42"/>
      <c r="AD3" s="42"/>
      <c r="AE3" s="12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103.5" customHeight="1" x14ac:dyDescent="0.25">
      <c r="A4" s="7">
        <v>2</v>
      </c>
      <c r="B4" s="7" t="s">
        <v>590</v>
      </c>
      <c r="C4" s="7" t="s">
        <v>599</v>
      </c>
      <c r="D4" s="10" t="s">
        <v>592</v>
      </c>
      <c r="E4" s="7" t="s">
        <v>593</v>
      </c>
      <c r="F4" s="7" t="s">
        <v>594</v>
      </c>
      <c r="G4" s="7" t="s">
        <v>600</v>
      </c>
      <c r="H4" s="7">
        <v>1983</v>
      </c>
      <c r="I4" s="7">
        <v>914</v>
      </c>
      <c r="J4" s="7">
        <v>750</v>
      </c>
      <c r="K4" s="7">
        <v>190.71</v>
      </c>
      <c r="L4" s="7">
        <v>190.71</v>
      </c>
      <c r="M4" s="7" t="s">
        <v>601</v>
      </c>
      <c r="N4" s="7" t="s">
        <v>46</v>
      </c>
      <c r="O4" s="7" t="s">
        <v>602</v>
      </c>
      <c r="P4" s="7" t="s">
        <v>45</v>
      </c>
      <c r="Q4" s="7" t="s">
        <v>46</v>
      </c>
      <c r="R4" s="7" t="s">
        <v>603</v>
      </c>
      <c r="S4" s="7" t="s">
        <v>60</v>
      </c>
      <c r="T4" s="7">
        <v>3000</v>
      </c>
      <c r="U4" s="42" t="s">
        <v>50</v>
      </c>
      <c r="V4" s="42" t="s">
        <v>50</v>
      </c>
      <c r="W4" s="42" t="s">
        <v>50</v>
      </c>
      <c r="X4" s="42" t="s">
        <v>50</v>
      </c>
      <c r="Y4" s="42" t="s">
        <v>50</v>
      </c>
      <c r="Z4" s="42" t="s">
        <v>50</v>
      </c>
      <c r="AA4" s="42" t="s">
        <v>50</v>
      </c>
      <c r="AB4" s="12" t="s">
        <v>50</v>
      </c>
      <c r="AC4" s="42" t="s">
        <v>50</v>
      </c>
      <c r="AD4" s="42" t="s">
        <v>50</v>
      </c>
      <c r="AE4" s="12" t="s">
        <v>50</v>
      </c>
      <c r="AF4" s="13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</row>
    <row r="5" spans="1:65" ht="103.5" customHeight="1" x14ac:dyDescent="0.25">
      <c r="A5" s="7">
        <v>3</v>
      </c>
      <c r="B5" s="7" t="s">
        <v>590</v>
      </c>
      <c r="C5" s="7" t="s">
        <v>604</v>
      </c>
      <c r="D5" s="10" t="s">
        <v>592</v>
      </c>
      <c r="E5" s="7" t="s">
        <v>593</v>
      </c>
      <c r="F5" s="7" t="s">
        <v>594</v>
      </c>
      <c r="G5" s="7" t="s">
        <v>605</v>
      </c>
      <c r="H5" s="7">
        <v>1965</v>
      </c>
      <c r="I5" s="7">
        <v>2358</v>
      </c>
      <c r="J5" s="7">
        <v>1707</v>
      </c>
      <c r="K5" s="7">
        <v>511.48</v>
      </c>
      <c r="L5" s="7">
        <v>511.48</v>
      </c>
      <c r="M5" s="7" t="s">
        <v>601</v>
      </c>
      <c r="N5" s="7" t="s">
        <v>606</v>
      </c>
      <c r="O5" s="7" t="s">
        <v>607</v>
      </c>
      <c r="P5" s="7" t="s">
        <v>46</v>
      </c>
      <c r="Q5" s="7" t="s">
        <v>46</v>
      </c>
      <c r="R5" s="7" t="s">
        <v>608</v>
      </c>
      <c r="S5" s="7" t="s">
        <v>60</v>
      </c>
      <c r="T5" s="7">
        <v>1500</v>
      </c>
      <c r="U5" s="42" t="s">
        <v>50</v>
      </c>
      <c r="V5" s="42" t="s">
        <v>50</v>
      </c>
      <c r="W5" s="42" t="s">
        <v>50</v>
      </c>
      <c r="X5" s="42" t="s">
        <v>50</v>
      </c>
      <c r="Y5" s="42" t="s">
        <v>50</v>
      </c>
      <c r="Z5" s="42" t="s">
        <v>50</v>
      </c>
      <c r="AA5" s="42" t="s">
        <v>50</v>
      </c>
      <c r="AB5" s="12" t="s">
        <v>50</v>
      </c>
      <c r="AC5" s="42" t="s">
        <v>50</v>
      </c>
      <c r="AD5" s="42" t="s">
        <v>50</v>
      </c>
      <c r="AE5" s="12" t="s">
        <v>50</v>
      </c>
      <c r="AF5" s="13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1:65" ht="103.5" customHeight="1" x14ac:dyDescent="0.25">
      <c r="A6" s="7">
        <v>4</v>
      </c>
      <c r="B6" s="7" t="s">
        <v>590</v>
      </c>
      <c r="C6" s="7" t="s">
        <v>609</v>
      </c>
      <c r="D6" s="10" t="s">
        <v>592</v>
      </c>
      <c r="E6" s="7" t="s">
        <v>593</v>
      </c>
      <c r="F6" s="7" t="s">
        <v>594</v>
      </c>
      <c r="G6" s="7" t="s">
        <v>610</v>
      </c>
      <c r="H6" s="7">
        <v>1978</v>
      </c>
      <c r="I6" s="7">
        <v>1575</v>
      </c>
      <c r="J6" s="7">
        <v>600</v>
      </c>
      <c r="K6" s="7">
        <v>269.97000000000003</v>
      </c>
      <c r="L6" s="7">
        <v>269.97000000000003</v>
      </c>
      <c r="M6" s="7" t="s">
        <v>601</v>
      </c>
      <c r="N6" s="7" t="s">
        <v>46</v>
      </c>
      <c r="O6" s="7" t="s">
        <v>611</v>
      </c>
      <c r="P6" s="7" t="s">
        <v>46</v>
      </c>
      <c r="Q6" s="7" t="s">
        <v>46</v>
      </c>
      <c r="R6" s="7" t="s">
        <v>612</v>
      </c>
      <c r="S6" s="7"/>
      <c r="T6" s="7">
        <v>2000</v>
      </c>
      <c r="U6" s="42" t="s">
        <v>50</v>
      </c>
      <c r="V6" s="42" t="s">
        <v>50</v>
      </c>
      <c r="W6" s="42" t="s">
        <v>50</v>
      </c>
      <c r="X6" s="42" t="s">
        <v>50</v>
      </c>
      <c r="Y6" s="42" t="s">
        <v>50</v>
      </c>
      <c r="Z6" s="42" t="s">
        <v>50</v>
      </c>
      <c r="AA6" s="42" t="s">
        <v>50</v>
      </c>
      <c r="AB6" s="12" t="s">
        <v>50</v>
      </c>
      <c r="AC6" s="42" t="s">
        <v>50</v>
      </c>
      <c r="AD6" s="42" t="s">
        <v>50</v>
      </c>
      <c r="AE6" s="12" t="s">
        <v>50</v>
      </c>
      <c r="AF6" s="13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1:65" ht="103.5" customHeight="1" x14ac:dyDescent="0.25">
      <c r="A7" s="7">
        <v>5</v>
      </c>
      <c r="B7" s="7" t="s">
        <v>590</v>
      </c>
      <c r="C7" s="7" t="s">
        <v>613</v>
      </c>
      <c r="D7" s="10" t="s">
        <v>592</v>
      </c>
      <c r="E7" s="7" t="s">
        <v>593</v>
      </c>
      <c r="F7" s="7" t="s">
        <v>594</v>
      </c>
      <c r="G7" s="7" t="s">
        <v>614</v>
      </c>
      <c r="H7" s="7">
        <v>1982</v>
      </c>
      <c r="I7" s="7">
        <v>1530</v>
      </c>
      <c r="J7" s="7">
        <v>600</v>
      </c>
      <c r="K7" s="7">
        <v>213.89</v>
      </c>
      <c r="L7" s="7">
        <v>213.89</v>
      </c>
      <c r="M7" s="7" t="s">
        <v>601</v>
      </c>
      <c r="N7" s="7" t="s">
        <v>615</v>
      </c>
      <c r="O7" s="7" t="s">
        <v>616</v>
      </c>
      <c r="P7" s="7" t="s">
        <v>46</v>
      </c>
      <c r="Q7" s="7" t="s">
        <v>46</v>
      </c>
      <c r="R7" s="7" t="s">
        <v>617</v>
      </c>
      <c r="S7" s="7"/>
      <c r="T7" s="7">
        <v>2000</v>
      </c>
      <c r="U7" s="42" t="s">
        <v>50</v>
      </c>
      <c r="V7" s="42" t="s">
        <v>50</v>
      </c>
      <c r="W7" s="42" t="s">
        <v>50</v>
      </c>
      <c r="X7" s="42" t="s">
        <v>50</v>
      </c>
      <c r="Y7" s="42" t="s">
        <v>50</v>
      </c>
      <c r="Z7" s="42" t="s">
        <v>50</v>
      </c>
      <c r="AA7" s="42" t="s">
        <v>50</v>
      </c>
      <c r="AB7" s="12" t="s">
        <v>50</v>
      </c>
      <c r="AC7" s="42" t="s">
        <v>50</v>
      </c>
      <c r="AD7" s="42" t="s">
        <v>50</v>
      </c>
      <c r="AE7" s="12" t="s">
        <v>50</v>
      </c>
      <c r="AF7" s="13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1:65" ht="103.5" customHeight="1" x14ac:dyDescent="0.25">
      <c r="A8" s="7">
        <v>6</v>
      </c>
      <c r="B8" s="7" t="s">
        <v>590</v>
      </c>
      <c r="C8" s="7" t="s">
        <v>618</v>
      </c>
      <c r="D8" s="10" t="s">
        <v>592</v>
      </c>
      <c r="E8" s="7" t="s">
        <v>593</v>
      </c>
      <c r="F8" s="7" t="s">
        <v>594</v>
      </c>
      <c r="G8" s="7" t="s">
        <v>619</v>
      </c>
      <c r="H8" s="7">
        <v>1985</v>
      </c>
      <c r="I8" s="7">
        <v>654</v>
      </c>
      <c r="J8" s="7">
        <v>700</v>
      </c>
      <c r="K8" s="7">
        <v>299.7</v>
      </c>
      <c r="L8" s="7">
        <v>299.7</v>
      </c>
      <c r="M8" s="7" t="s">
        <v>601</v>
      </c>
      <c r="N8" s="7" t="s">
        <v>620</v>
      </c>
      <c r="O8" s="7" t="s">
        <v>621</v>
      </c>
      <c r="P8" s="7" t="s">
        <v>46</v>
      </c>
      <c r="Q8" s="7" t="s">
        <v>46</v>
      </c>
      <c r="R8" s="7" t="s">
        <v>622</v>
      </c>
      <c r="S8" s="7" t="s">
        <v>60</v>
      </c>
      <c r="T8" s="7">
        <v>2700</v>
      </c>
      <c r="U8" s="42" t="s">
        <v>50</v>
      </c>
      <c r="V8" s="42" t="s">
        <v>50</v>
      </c>
      <c r="W8" s="42" t="s">
        <v>50</v>
      </c>
      <c r="X8" s="42" t="s">
        <v>50</v>
      </c>
      <c r="Y8" s="42" t="s">
        <v>50</v>
      </c>
      <c r="Z8" s="42" t="s">
        <v>50</v>
      </c>
      <c r="AA8" s="42" t="s">
        <v>50</v>
      </c>
      <c r="AB8" s="12" t="s">
        <v>50</v>
      </c>
      <c r="AC8" s="42" t="s">
        <v>50</v>
      </c>
      <c r="AD8" s="42" t="s">
        <v>50</v>
      </c>
      <c r="AE8" s="12" t="s">
        <v>50</v>
      </c>
      <c r="AF8" s="13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ht="103.5" customHeight="1" x14ac:dyDescent="0.25">
      <c r="A9" s="7">
        <v>7</v>
      </c>
      <c r="B9" s="7" t="s">
        <v>590</v>
      </c>
      <c r="C9" s="7" t="s">
        <v>623</v>
      </c>
      <c r="D9" s="10" t="s">
        <v>592</v>
      </c>
      <c r="E9" s="7" t="s">
        <v>593</v>
      </c>
      <c r="F9" s="7" t="s">
        <v>594</v>
      </c>
      <c r="G9" s="7" t="s">
        <v>624</v>
      </c>
      <c r="H9" s="7">
        <v>1975</v>
      </c>
      <c r="I9" s="7">
        <v>7109</v>
      </c>
      <c r="J9" s="7">
        <v>7000</v>
      </c>
      <c r="K9" s="7">
        <v>1176.19</v>
      </c>
      <c r="L9" s="7">
        <v>1176.19</v>
      </c>
      <c r="M9" s="7" t="s">
        <v>601</v>
      </c>
      <c r="N9" s="7" t="s">
        <v>625</v>
      </c>
      <c r="O9" s="7" t="s">
        <v>626</v>
      </c>
      <c r="P9" s="7" t="s">
        <v>46</v>
      </c>
      <c r="Q9" s="7" t="s">
        <v>46</v>
      </c>
      <c r="R9" s="7" t="s">
        <v>627</v>
      </c>
      <c r="S9" s="7" t="s">
        <v>60</v>
      </c>
      <c r="T9" s="7">
        <v>2500</v>
      </c>
      <c r="U9" s="42" t="s">
        <v>50</v>
      </c>
      <c r="V9" s="42" t="s">
        <v>50</v>
      </c>
      <c r="W9" s="42" t="s">
        <v>50</v>
      </c>
      <c r="X9" s="42" t="s">
        <v>50</v>
      </c>
      <c r="Y9" s="42" t="s">
        <v>50</v>
      </c>
      <c r="Z9" s="42" t="s">
        <v>50</v>
      </c>
      <c r="AA9" s="42" t="s">
        <v>50</v>
      </c>
      <c r="AB9" s="12" t="s">
        <v>50</v>
      </c>
      <c r="AC9" s="42" t="s">
        <v>50</v>
      </c>
      <c r="AD9" s="42" t="s">
        <v>50</v>
      </c>
      <c r="AE9" s="12" t="s">
        <v>50</v>
      </c>
      <c r="AF9" s="13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ht="103.5" customHeight="1" x14ac:dyDescent="0.25">
      <c r="A10" s="7">
        <v>8</v>
      </c>
      <c r="B10" s="7" t="s">
        <v>590</v>
      </c>
      <c r="C10" s="7" t="s">
        <v>628</v>
      </c>
      <c r="D10" s="10" t="s">
        <v>592</v>
      </c>
      <c r="E10" s="7" t="s">
        <v>593</v>
      </c>
      <c r="F10" s="7" t="s">
        <v>594</v>
      </c>
      <c r="G10" s="7" t="s">
        <v>629</v>
      </c>
      <c r="H10" s="7">
        <v>1985</v>
      </c>
      <c r="I10" s="7">
        <v>17015</v>
      </c>
      <c r="J10" s="7">
        <v>21000</v>
      </c>
      <c r="K10" s="7">
        <v>5877.67</v>
      </c>
      <c r="L10" s="7">
        <v>5877.67</v>
      </c>
      <c r="M10" s="7" t="s">
        <v>601</v>
      </c>
      <c r="N10" s="7" t="s">
        <v>630</v>
      </c>
      <c r="O10" s="7" t="s">
        <v>631</v>
      </c>
      <c r="P10" s="7" t="s">
        <v>46</v>
      </c>
      <c r="Q10" s="7" t="s">
        <v>46</v>
      </c>
      <c r="R10" s="7" t="s">
        <v>632</v>
      </c>
      <c r="S10" s="7" t="s">
        <v>60</v>
      </c>
      <c r="T10" s="7">
        <v>1850</v>
      </c>
      <c r="U10" s="42" t="s">
        <v>50</v>
      </c>
      <c r="V10" s="42" t="s">
        <v>50</v>
      </c>
      <c r="W10" s="42" t="s">
        <v>50</v>
      </c>
      <c r="X10" s="42" t="s">
        <v>50</v>
      </c>
      <c r="Y10" s="42" t="s">
        <v>50</v>
      </c>
      <c r="Z10" s="42" t="s">
        <v>50</v>
      </c>
      <c r="AA10" s="42" t="s">
        <v>50</v>
      </c>
      <c r="AB10" s="12" t="s">
        <v>50</v>
      </c>
      <c r="AC10" s="42" t="s">
        <v>50</v>
      </c>
      <c r="AD10" s="42" t="s">
        <v>50</v>
      </c>
      <c r="AE10" s="12" t="s">
        <v>50</v>
      </c>
      <c r="AF10" s="13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ht="103.5" customHeight="1" x14ac:dyDescent="0.25">
      <c r="A11" s="7">
        <v>9</v>
      </c>
      <c r="B11" s="7" t="s">
        <v>590</v>
      </c>
      <c r="C11" s="7" t="s">
        <v>633</v>
      </c>
      <c r="D11" s="10" t="s">
        <v>592</v>
      </c>
      <c r="E11" s="7" t="s">
        <v>593</v>
      </c>
      <c r="F11" s="7" t="s">
        <v>594</v>
      </c>
      <c r="G11" s="7" t="s">
        <v>634</v>
      </c>
      <c r="H11" s="7">
        <v>1989</v>
      </c>
      <c r="I11" s="7">
        <v>18370</v>
      </c>
      <c r="J11" s="7">
        <v>13600</v>
      </c>
      <c r="K11" s="7">
        <v>4122.25</v>
      </c>
      <c r="L11" s="7">
        <v>4122.25</v>
      </c>
      <c r="M11" s="7" t="s">
        <v>601</v>
      </c>
      <c r="N11" s="7" t="s">
        <v>635</v>
      </c>
      <c r="O11" s="7" t="s">
        <v>636</v>
      </c>
      <c r="P11" s="7" t="s">
        <v>46</v>
      </c>
      <c r="Q11" s="7" t="s">
        <v>46</v>
      </c>
      <c r="R11" s="7" t="s">
        <v>637</v>
      </c>
      <c r="S11" s="7" t="s">
        <v>60</v>
      </c>
      <c r="T11" s="7">
        <v>3000</v>
      </c>
      <c r="U11" s="42" t="s">
        <v>50</v>
      </c>
      <c r="V11" s="42" t="s">
        <v>50</v>
      </c>
      <c r="W11" s="42" t="s">
        <v>50</v>
      </c>
      <c r="X11" s="42" t="s">
        <v>50</v>
      </c>
      <c r="Y11" s="42" t="s">
        <v>50</v>
      </c>
      <c r="Z11" s="42" t="s">
        <v>50</v>
      </c>
      <c r="AA11" s="42" t="s">
        <v>50</v>
      </c>
      <c r="AB11" s="12" t="s">
        <v>50</v>
      </c>
      <c r="AC11" s="42" t="s">
        <v>50</v>
      </c>
      <c r="AD11" s="42" t="s">
        <v>50</v>
      </c>
      <c r="AE11" s="12" t="s">
        <v>50</v>
      </c>
      <c r="AF11" s="13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ht="103.5" customHeight="1" x14ac:dyDescent="0.25">
      <c r="A12" s="7">
        <v>10</v>
      </c>
      <c r="B12" s="7" t="s">
        <v>590</v>
      </c>
      <c r="C12" s="7" t="s">
        <v>638</v>
      </c>
      <c r="D12" s="10" t="s">
        <v>592</v>
      </c>
      <c r="E12" s="7" t="s">
        <v>593</v>
      </c>
      <c r="F12" s="7" t="s">
        <v>594</v>
      </c>
      <c r="G12" s="7" t="s">
        <v>639</v>
      </c>
      <c r="H12" s="7">
        <v>1992</v>
      </c>
      <c r="I12" s="7">
        <v>6290</v>
      </c>
      <c r="J12" s="7">
        <v>2700</v>
      </c>
      <c r="K12" s="7">
        <v>587.78</v>
      </c>
      <c r="L12" s="7">
        <v>587.78</v>
      </c>
      <c r="M12" s="7" t="s">
        <v>601</v>
      </c>
      <c r="N12" s="7" t="s">
        <v>46</v>
      </c>
      <c r="O12" s="7" t="s">
        <v>640</v>
      </c>
      <c r="P12" s="7" t="s">
        <v>46</v>
      </c>
      <c r="Q12" s="7" t="s">
        <v>46</v>
      </c>
      <c r="R12" s="7" t="s">
        <v>641</v>
      </c>
      <c r="S12" s="7" t="s">
        <v>60</v>
      </c>
      <c r="T12" s="7">
        <v>2000</v>
      </c>
      <c r="U12" s="42" t="s">
        <v>50</v>
      </c>
      <c r="V12" s="42" t="s">
        <v>50</v>
      </c>
      <c r="W12" s="42" t="s">
        <v>50</v>
      </c>
      <c r="X12" s="42" t="s">
        <v>50</v>
      </c>
      <c r="Y12" s="42" t="s">
        <v>50</v>
      </c>
      <c r="Z12" s="42" t="s">
        <v>50</v>
      </c>
      <c r="AA12" s="42" t="s">
        <v>50</v>
      </c>
      <c r="AB12" s="12" t="s">
        <v>50</v>
      </c>
      <c r="AC12" s="42" t="s">
        <v>50</v>
      </c>
      <c r="AD12" s="42" t="s">
        <v>50</v>
      </c>
      <c r="AE12" s="12" t="s">
        <v>50</v>
      </c>
      <c r="AF12" s="13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ht="103.5" customHeight="1" x14ac:dyDescent="0.25">
      <c r="A13" s="7">
        <v>11</v>
      </c>
      <c r="B13" s="7" t="s">
        <v>590</v>
      </c>
      <c r="C13" s="7" t="s">
        <v>642</v>
      </c>
      <c r="D13" s="10" t="s">
        <v>592</v>
      </c>
      <c r="E13" s="7" t="s">
        <v>593</v>
      </c>
      <c r="F13" s="7" t="s">
        <v>594</v>
      </c>
      <c r="G13" s="7" t="s">
        <v>643</v>
      </c>
      <c r="H13" s="7">
        <v>1982</v>
      </c>
      <c r="I13" s="7">
        <v>476</v>
      </c>
      <c r="J13" s="7">
        <v>350</v>
      </c>
      <c r="K13" s="7">
        <v>82.849000000000004</v>
      </c>
      <c r="L13" s="7">
        <v>82.849000000000004</v>
      </c>
      <c r="M13" s="7" t="s">
        <v>601</v>
      </c>
      <c r="N13" s="7" t="s">
        <v>644</v>
      </c>
      <c r="O13" s="7" t="s">
        <v>607</v>
      </c>
      <c r="P13" s="7" t="s">
        <v>46</v>
      </c>
      <c r="Q13" s="7" t="s">
        <v>46</v>
      </c>
      <c r="R13" s="7" t="s">
        <v>645</v>
      </c>
      <c r="S13" s="7" t="s">
        <v>60</v>
      </c>
      <c r="T13" s="7">
        <v>500</v>
      </c>
      <c r="U13" s="42" t="s">
        <v>50</v>
      </c>
      <c r="V13" s="42" t="s">
        <v>50</v>
      </c>
      <c r="W13" s="42" t="s">
        <v>50</v>
      </c>
      <c r="X13" s="42" t="s">
        <v>50</v>
      </c>
      <c r="Y13" s="42" t="s">
        <v>50</v>
      </c>
      <c r="Z13" s="42" t="s">
        <v>50</v>
      </c>
      <c r="AA13" s="42" t="s">
        <v>50</v>
      </c>
      <c r="AB13" s="12"/>
      <c r="AC13" s="42"/>
      <c r="AD13" s="42"/>
      <c r="AE13" s="12"/>
      <c r="AF13" s="13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ht="23.25" x14ac:dyDescent="0.25">
      <c r="A14" s="258" t="s">
        <v>30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60"/>
      <c r="AE14" s="34"/>
      <c r="AF14" s="3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4"/>
      <c r="BG14" s="14"/>
      <c r="BH14" s="14"/>
      <c r="BI14" s="14"/>
      <c r="BJ14" s="14"/>
      <c r="BK14" s="14"/>
      <c r="BL14" s="14"/>
      <c r="BM14" s="14"/>
    </row>
    <row r="15" spans="1:65" x14ac:dyDescent="0.25">
      <c r="BF15" s="17"/>
      <c r="BG15" s="17"/>
      <c r="BH15" s="17"/>
      <c r="BI15" s="17"/>
      <c r="BJ15" s="17"/>
      <c r="BK15" s="17"/>
      <c r="BL15" s="17"/>
      <c r="BM15" s="17"/>
    </row>
  </sheetData>
  <mergeCells count="3">
    <mergeCell ref="A1:E1"/>
    <mergeCell ref="G1:AE1"/>
    <mergeCell ref="A14:AD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opLeftCell="A10" workbookViewId="0">
      <selection activeCell="K2" sqref="K1:K1048576"/>
    </sheetView>
  </sheetViews>
  <sheetFormatPr defaultColWidth="9" defaultRowHeight="15.75" x14ac:dyDescent="0.25"/>
  <cols>
    <col min="1" max="1" width="2.875" bestFit="1" customWidth="1"/>
    <col min="3" max="5" width="8.625" bestFit="1" customWidth="1"/>
    <col min="6" max="6" width="19.5" bestFit="1" customWidth="1"/>
    <col min="7" max="7" width="8.875" bestFit="1" customWidth="1"/>
    <col min="8" max="8" width="8.625" bestFit="1" customWidth="1"/>
    <col min="9" max="9" width="8.5" bestFit="1" customWidth="1"/>
    <col min="10" max="11" width="8.875" bestFit="1" customWidth="1"/>
    <col min="13" max="13" width="8.875" bestFit="1" customWidth="1"/>
    <col min="14" max="14" width="11.125" bestFit="1" customWidth="1"/>
    <col min="16" max="16" width="8.375" bestFit="1" customWidth="1"/>
    <col min="18" max="22" width="8.875" bestFit="1" customWidth="1"/>
    <col min="23" max="24" width="8.625" bestFit="1" customWidth="1"/>
    <col min="26" max="27" width="8.625" bestFit="1" customWidth="1"/>
    <col min="28" max="28" width="8.875" bestFit="1" customWidth="1"/>
    <col min="29" max="29" width="8.625" bestFit="1" customWidth="1"/>
    <col min="30" max="30" width="7.875" bestFit="1" customWidth="1"/>
    <col min="31" max="31" width="8.625" bestFit="1" customWidth="1"/>
  </cols>
  <sheetData>
    <row r="1" spans="1:32" ht="39.75" customHeight="1" x14ac:dyDescent="0.2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</row>
    <row r="2" spans="1:32" ht="153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43" t="s">
        <v>4</v>
      </c>
      <c r="H2" s="18" t="s">
        <v>14</v>
      </c>
      <c r="I2" s="18" t="s">
        <v>5</v>
      </c>
      <c r="J2" s="43" t="s">
        <v>15</v>
      </c>
      <c r="K2" s="43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</row>
    <row r="3" spans="1:32" ht="81.75" customHeight="1" x14ac:dyDescent="0.25">
      <c r="A3" s="7">
        <v>1</v>
      </c>
      <c r="B3" s="20">
        <v>45037</v>
      </c>
      <c r="C3" s="50" t="s">
        <v>646</v>
      </c>
      <c r="D3" s="51" t="s">
        <v>647</v>
      </c>
      <c r="E3" s="50" t="s">
        <v>648</v>
      </c>
      <c r="F3" s="183" t="s">
        <v>649</v>
      </c>
      <c r="G3" s="184" t="s">
        <v>650</v>
      </c>
      <c r="H3" s="185">
        <v>1993</v>
      </c>
      <c r="I3" s="171">
        <v>5688</v>
      </c>
      <c r="J3" s="186">
        <v>4200</v>
      </c>
      <c r="K3" s="186">
        <v>1015.96</v>
      </c>
      <c r="L3" s="186">
        <v>1015.96</v>
      </c>
      <c r="M3" s="7" t="s">
        <v>46</v>
      </c>
      <c r="N3" s="7" t="s">
        <v>651</v>
      </c>
      <c r="O3" s="50" t="s">
        <v>652</v>
      </c>
      <c r="P3" s="7" t="s">
        <v>46</v>
      </c>
      <c r="Q3" s="7" t="s">
        <v>46</v>
      </c>
      <c r="R3" s="7" t="s">
        <v>46</v>
      </c>
      <c r="S3" s="50" t="s">
        <v>653</v>
      </c>
      <c r="T3" s="7">
        <v>2100</v>
      </c>
      <c r="U3" s="46">
        <v>0</v>
      </c>
      <c r="V3" s="7" t="s">
        <v>654</v>
      </c>
      <c r="W3" s="7">
        <v>0</v>
      </c>
      <c r="X3" s="88">
        <v>0</v>
      </c>
      <c r="Y3" s="7">
        <v>0</v>
      </c>
      <c r="Z3" s="7">
        <v>0</v>
      </c>
      <c r="AA3" s="22">
        <v>0</v>
      </c>
      <c r="AB3" s="22">
        <v>0</v>
      </c>
      <c r="AC3" s="22">
        <v>0</v>
      </c>
      <c r="AD3" s="22">
        <v>0</v>
      </c>
      <c r="AE3" s="22">
        <v>0</v>
      </c>
      <c r="AF3" s="13"/>
    </row>
    <row r="4" spans="1:32" ht="81.75" customHeight="1" x14ac:dyDescent="0.25">
      <c r="A4" s="7">
        <v>2</v>
      </c>
      <c r="B4" s="20">
        <v>45037</v>
      </c>
      <c r="C4" s="50" t="s">
        <v>646</v>
      </c>
      <c r="D4" s="51" t="s">
        <v>647</v>
      </c>
      <c r="E4" s="50" t="s">
        <v>648</v>
      </c>
      <c r="F4" s="183" t="s">
        <v>655</v>
      </c>
      <c r="G4" s="184" t="s">
        <v>656</v>
      </c>
      <c r="H4" s="185" t="s">
        <v>222</v>
      </c>
      <c r="I4" s="171">
        <v>391</v>
      </c>
      <c r="J4" s="186">
        <v>400</v>
      </c>
      <c r="K4" s="186">
        <v>54.32</v>
      </c>
      <c r="L4" s="186">
        <v>54.32</v>
      </c>
      <c r="M4" s="7" t="s">
        <v>46</v>
      </c>
      <c r="N4" s="7">
        <v>0</v>
      </c>
      <c r="O4" s="50" t="s">
        <v>657</v>
      </c>
      <c r="P4" s="7" t="s">
        <v>46</v>
      </c>
      <c r="Q4" s="7" t="s">
        <v>46</v>
      </c>
      <c r="R4" s="7" t="s">
        <v>46</v>
      </c>
      <c r="S4" s="50" t="s">
        <v>653</v>
      </c>
      <c r="T4" s="7">
        <v>3000</v>
      </c>
      <c r="U4" s="46">
        <v>0</v>
      </c>
      <c r="V4" s="7" t="s">
        <v>654</v>
      </c>
      <c r="W4" s="7">
        <v>0</v>
      </c>
      <c r="X4" s="88">
        <v>0</v>
      </c>
      <c r="Y4" s="7">
        <v>0</v>
      </c>
      <c r="Z4" s="7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13"/>
    </row>
    <row r="5" spans="1:32" ht="81.75" customHeight="1" x14ac:dyDescent="0.25">
      <c r="A5" s="7">
        <v>3</v>
      </c>
      <c r="B5" s="20">
        <v>45037</v>
      </c>
      <c r="C5" s="50" t="s">
        <v>646</v>
      </c>
      <c r="D5" s="51" t="s">
        <v>647</v>
      </c>
      <c r="E5" s="50" t="s">
        <v>648</v>
      </c>
      <c r="F5" s="187" t="s">
        <v>658</v>
      </c>
      <c r="G5" s="184" t="s">
        <v>659</v>
      </c>
      <c r="H5" s="185">
        <v>1987</v>
      </c>
      <c r="I5" s="171">
        <v>516</v>
      </c>
      <c r="J5" s="186">
        <v>700</v>
      </c>
      <c r="K5" s="186">
        <v>47.97</v>
      </c>
      <c r="L5" s="186">
        <v>47.97</v>
      </c>
      <c r="M5" s="7" t="s">
        <v>46</v>
      </c>
      <c r="N5" s="7">
        <v>0</v>
      </c>
      <c r="O5" s="50" t="s">
        <v>660</v>
      </c>
      <c r="P5" s="7" t="s">
        <v>46</v>
      </c>
      <c r="Q5" s="7" t="s">
        <v>46</v>
      </c>
      <c r="R5" s="7" t="s">
        <v>46</v>
      </c>
      <c r="S5" s="50" t="s">
        <v>653</v>
      </c>
      <c r="T5" s="7">
        <v>1900</v>
      </c>
      <c r="U5" s="46">
        <v>0</v>
      </c>
      <c r="V5" s="7" t="s">
        <v>654</v>
      </c>
      <c r="W5" s="7">
        <v>0</v>
      </c>
      <c r="X5" s="88">
        <v>0</v>
      </c>
      <c r="Y5" s="7">
        <v>0</v>
      </c>
      <c r="Z5" s="7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13"/>
    </row>
    <row r="6" spans="1:32" ht="81.75" customHeight="1" x14ac:dyDescent="0.25">
      <c r="A6" s="41">
        <v>4</v>
      </c>
      <c r="B6" s="20">
        <v>45037</v>
      </c>
      <c r="C6" s="50" t="s">
        <v>646</v>
      </c>
      <c r="D6" s="51" t="s">
        <v>647</v>
      </c>
      <c r="E6" s="50" t="s">
        <v>648</v>
      </c>
      <c r="F6" s="187" t="s">
        <v>658</v>
      </c>
      <c r="G6" s="184" t="s">
        <v>661</v>
      </c>
      <c r="H6" s="188">
        <v>1987</v>
      </c>
      <c r="I6" s="189">
        <v>548</v>
      </c>
      <c r="J6" s="186">
        <v>700</v>
      </c>
      <c r="K6" s="186">
        <v>46.85</v>
      </c>
      <c r="L6" s="186">
        <v>46.85</v>
      </c>
      <c r="M6" s="7" t="s">
        <v>46</v>
      </c>
      <c r="N6" s="46">
        <v>0</v>
      </c>
      <c r="O6" s="136" t="s">
        <v>662</v>
      </c>
      <c r="P6" s="46" t="s">
        <v>46</v>
      </c>
      <c r="Q6" s="7" t="s">
        <v>46</v>
      </c>
      <c r="R6" s="7" t="s">
        <v>46</v>
      </c>
      <c r="S6" s="50" t="s">
        <v>653</v>
      </c>
      <c r="T6" s="46">
        <v>1900</v>
      </c>
      <c r="U6" s="46">
        <v>0</v>
      </c>
      <c r="V6" s="7" t="s">
        <v>654</v>
      </c>
      <c r="W6" s="7">
        <v>0</v>
      </c>
      <c r="X6" s="88">
        <v>0</v>
      </c>
      <c r="Y6" s="7">
        <v>0</v>
      </c>
      <c r="Z6" s="7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</row>
    <row r="7" spans="1:32" ht="81.75" customHeight="1" x14ac:dyDescent="0.25">
      <c r="A7" s="41">
        <v>5</v>
      </c>
      <c r="B7" s="20">
        <v>45037</v>
      </c>
      <c r="C7" s="50" t="s">
        <v>646</v>
      </c>
      <c r="D7" s="51" t="s">
        <v>647</v>
      </c>
      <c r="E7" s="50" t="s">
        <v>648</v>
      </c>
      <c r="F7" s="190" t="s">
        <v>663</v>
      </c>
      <c r="G7" s="184" t="s">
        <v>664</v>
      </c>
      <c r="H7" s="188">
        <v>1987</v>
      </c>
      <c r="I7" s="189">
        <v>603</v>
      </c>
      <c r="J7" s="186">
        <v>400</v>
      </c>
      <c r="K7" s="186">
        <v>73.95</v>
      </c>
      <c r="L7" s="186">
        <v>73.95</v>
      </c>
      <c r="M7" s="7" t="s">
        <v>46</v>
      </c>
      <c r="N7" s="46">
        <v>0</v>
      </c>
      <c r="O7" s="136" t="s">
        <v>665</v>
      </c>
      <c r="P7" s="46" t="s">
        <v>666</v>
      </c>
      <c r="Q7" s="7" t="s">
        <v>46</v>
      </c>
      <c r="R7" s="7" t="s">
        <v>46</v>
      </c>
      <c r="S7" s="50" t="s">
        <v>653</v>
      </c>
      <c r="T7" s="46">
        <v>3100</v>
      </c>
      <c r="U7" s="46">
        <v>0</v>
      </c>
      <c r="V7" s="7" t="s">
        <v>654</v>
      </c>
      <c r="W7" s="7">
        <v>0</v>
      </c>
      <c r="X7" s="88">
        <v>0</v>
      </c>
      <c r="Y7" s="7">
        <v>0</v>
      </c>
      <c r="Z7" s="7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</row>
    <row r="8" spans="1:32" ht="81.75" customHeight="1" x14ac:dyDescent="0.25">
      <c r="A8" s="41">
        <v>6</v>
      </c>
      <c r="B8" s="20">
        <v>45037</v>
      </c>
      <c r="C8" s="50" t="s">
        <v>646</v>
      </c>
      <c r="D8" s="51" t="s">
        <v>647</v>
      </c>
      <c r="E8" s="50" t="s">
        <v>648</v>
      </c>
      <c r="F8" s="190" t="s">
        <v>663</v>
      </c>
      <c r="G8" s="184" t="s">
        <v>667</v>
      </c>
      <c r="H8" s="188" t="s">
        <v>222</v>
      </c>
      <c r="I8" s="189">
        <v>437</v>
      </c>
      <c r="J8" s="186">
        <v>700</v>
      </c>
      <c r="K8" s="186">
        <v>45.4</v>
      </c>
      <c r="L8" s="186">
        <v>45.4</v>
      </c>
      <c r="M8" s="7" t="s">
        <v>46</v>
      </c>
      <c r="N8" s="46">
        <v>0</v>
      </c>
      <c r="O8" s="136" t="s">
        <v>668</v>
      </c>
      <c r="P8" s="46" t="s">
        <v>669</v>
      </c>
      <c r="Q8" s="7" t="s">
        <v>46</v>
      </c>
      <c r="R8" s="7" t="s">
        <v>46</v>
      </c>
      <c r="S8" s="50" t="s">
        <v>653</v>
      </c>
      <c r="T8" s="46">
        <v>2000</v>
      </c>
      <c r="U8" s="46">
        <v>0</v>
      </c>
      <c r="V8" s="7" t="s">
        <v>654</v>
      </c>
      <c r="W8" s="7">
        <v>0</v>
      </c>
      <c r="X8" s="88">
        <v>0</v>
      </c>
      <c r="Y8" s="7">
        <v>0</v>
      </c>
      <c r="Z8" s="7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</row>
    <row r="9" spans="1:32" ht="81.75" customHeight="1" x14ac:dyDescent="0.25">
      <c r="A9" s="41">
        <v>7</v>
      </c>
      <c r="B9" s="20">
        <v>45037</v>
      </c>
      <c r="C9" s="50" t="s">
        <v>646</v>
      </c>
      <c r="D9" s="51" t="s">
        <v>647</v>
      </c>
      <c r="E9" s="50" t="s">
        <v>648</v>
      </c>
      <c r="F9" s="183" t="s">
        <v>670</v>
      </c>
      <c r="G9" s="184" t="s">
        <v>671</v>
      </c>
      <c r="H9" s="188" t="s">
        <v>222</v>
      </c>
      <c r="I9" s="189">
        <v>453</v>
      </c>
      <c r="J9" s="186">
        <v>400</v>
      </c>
      <c r="K9" s="186">
        <v>38.86</v>
      </c>
      <c r="L9" s="186">
        <v>38.86</v>
      </c>
      <c r="M9" s="7" t="s">
        <v>46</v>
      </c>
      <c r="N9" s="46">
        <v>0</v>
      </c>
      <c r="O9" s="136" t="s">
        <v>672</v>
      </c>
      <c r="P9" s="46" t="s">
        <v>669</v>
      </c>
      <c r="Q9" s="7" t="s">
        <v>46</v>
      </c>
      <c r="R9" s="7" t="s">
        <v>46</v>
      </c>
      <c r="S9" s="50" t="s">
        <v>653</v>
      </c>
      <c r="T9" s="46">
        <v>2100</v>
      </c>
      <c r="U9" s="46">
        <v>0</v>
      </c>
      <c r="V9" s="7" t="s">
        <v>654</v>
      </c>
      <c r="W9" s="7">
        <v>0</v>
      </c>
      <c r="X9" s="88">
        <v>0</v>
      </c>
      <c r="Y9" s="7">
        <v>0</v>
      </c>
      <c r="Z9" s="7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</row>
    <row r="10" spans="1:32" ht="81.75" customHeight="1" x14ac:dyDescent="0.25">
      <c r="A10" s="41">
        <v>8</v>
      </c>
      <c r="B10" s="20">
        <v>45037</v>
      </c>
      <c r="C10" s="50" t="s">
        <v>646</v>
      </c>
      <c r="D10" s="51" t="s">
        <v>647</v>
      </c>
      <c r="E10" s="50" t="s">
        <v>648</v>
      </c>
      <c r="F10" s="183" t="s">
        <v>670</v>
      </c>
      <c r="G10" s="184" t="s">
        <v>673</v>
      </c>
      <c r="H10" s="188" t="s">
        <v>222</v>
      </c>
      <c r="I10" s="189">
        <v>235</v>
      </c>
      <c r="J10" s="186">
        <v>400</v>
      </c>
      <c r="K10" s="186">
        <v>32.9</v>
      </c>
      <c r="L10" s="186">
        <v>32.9</v>
      </c>
      <c r="M10" s="7" t="s">
        <v>46</v>
      </c>
      <c r="N10" s="46">
        <v>0</v>
      </c>
      <c r="O10" s="136" t="s">
        <v>672</v>
      </c>
      <c r="P10" s="46" t="s">
        <v>674</v>
      </c>
      <c r="Q10" s="7" t="s">
        <v>46</v>
      </c>
      <c r="R10" s="7" t="s">
        <v>46</v>
      </c>
      <c r="S10" s="50" t="s">
        <v>653</v>
      </c>
      <c r="T10" s="46">
        <v>1900</v>
      </c>
      <c r="U10" s="46">
        <v>0</v>
      </c>
      <c r="V10" s="7" t="s">
        <v>654</v>
      </c>
      <c r="W10" s="7">
        <v>0</v>
      </c>
      <c r="X10" s="88">
        <v>0</v>
      </c>
      <c r="Y10" s="7">
        <v>0</v>
      </c>
      <c r="Z10" s="7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</row>
    <row r="11" spans="1:32" ht="81.75" customHeight="1" x14ac:dyDescent="0.25">
      <c r="A11" s="41">
        <v>9</v>
      </c>
      <c r="B11" s="20">
        <v>45037</v>
      </c>
      <c r="C11" s="50" t="s">
        <v>646</v>
      </c>
      <c r="D11" s="51" t="s">
        <v>647</v>
      </c>
      <c r="E11" s="50" t="s">
        <v>648</v>
      </c>
      <c r="F11" s="190" t="s">
        <v>675</v>
      </c>
      <c r="G11" s="184" t="s">
        <v>676</v>
      </c>
      <c r="H11" s="188" t="s">
        <v>222</v>
      </c>
      <c r="I11" s="189">
        <v>505</v>
      </c>
      <c r="J11" s="186">
        <v>400</v>
      </c>
      <c r="K11" s="186">
        <v>45.55</v>
      </c>
      <c r="L11" s="186">
        <v>45.55</v>
      </c>
      <c r="M11" s="7" t="s">
        <v>46</v>
      </c>
      <c r="N11" s="46">
        <v>0</v>
      </c>
      <c r="O11" s="136" t="s">
        <v>677</v>
      </c>
      <c r="P11" s="46" t="s">
        <v>678</v>
      </c>
      <c r="Q11" s="7" t="s">
        <v>46</v>
      </c>
      <c r="R11" s="7" t="s">
        <v>46</v>
      </c>
      <c r="S11" s="50" t="s">
        <v>653</v>
      </c>
      <c r="T11" s="46">
        <v>2000</v>
      </c>
      <c r="U11" s="46">
        <v>0</v>
      </c>
      <c r="V11" s="7" t="s">
        <v>654</v>
      </c>
      <c r="W11" s="7">
        <v>0</v>
      </c>
      <c r="X11" s="88">
        <v>0</v>
      </c>
      <c r="Y11" s="7">
        <v>0</v>
      </c>
      <c r="Z11" s="7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</row>
    <row r="12" spans="1:32" ht="81.75" customHeight="1" x14ac:dyDescent="0.25">
      <c r="A12" s="41">
        <v>10</v>
      </c>
      <c r="B12" s="20">
        <v>45037</v>
      </c>
      <c r="C12" s="50" t="s">
        <v>646</v>
      </c>
      <c r="D12" s="51" t="s">
        <v>647</v>
      </c>
      <c r="E12" s="50" t="s">
        <v>648</v>
      </c>
      <c r="F12" s="190" t="s">
        <v>663</v>
      </c>
      <c r="G12" s="184" t="s">
        <v>679</v>
      </c>
      <c r="H12" s="188" t="s">
        <v>222</v>
      </c>
      <c r="I12" s="189">
        <v>506</v>
      </c>
      <c r="J12" s="186">
        <v>1400</v>
      </c>
      <c r="K12" s="186">
        <v>63.2</v>
      </c>
      <c r="L12" s="186">
        <v>63.2</v>
      </c>
      <c r="M12" s="7" t="s">
        <v>46</v>
      </c>
      <c r="N12" s="46">
        <v>0</v>
      </c>
      <c r="O12" s="136" t="s">
        <v>680</v>
      </c>
      <c r="P12" s="46" t="s">
        <v>681</v>
      </c>
      <c r="Q12" s="7" t="s">
        <v>46</v>
      </c>
      <c r="R12" s="7" t="s">
        <v>46</v>
      </c>
      <c r="S12" s="50" t="s">
        <v>653</v>
      </c>
      <c r="T12" s="46">
        <v>1900</v>
      </c>
      <c r="U12" s="46">
        <v>0</v>
      </c>
      <c r="V12" s="7" t="s">
        <v>654</v>
      </c>
      <c r="W12" s="7">
        <v>0</v>
      </c>
      <c r="X12" s="88">
        <v>0</v>
      </c>
      <c r="Y12" s="7">
        <v>0</v>
      </c>
      <c r="Z12" s="7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</row>
    <row r="13" spans="1:32" ht="81.75" customHeight="1" x14ac:dyDescent="0.25">
      <c r="A13" s="41">
        <v>11</v>
      </c>
      <c r="B13" s="20">
        <v>45037</v>
      </c>
      <c r="C13" s="50" t="s">
        <v>646</v>
      </c>
      <c r="D13" s="51" t="s">
        <v>647</v>
      </c>
      <c r="E13" s="50" t="s">
        <v>648</v>
      </c>
      <c r="F13" s="183" t="s">
        <v>670</v>
      </c>
      <c r="G13" s="184" t="s">
        <v>682</v>
      </c>
      <c r="H13" s="188" t="s">
        <v>222</v>
      </c>
      <c r="I13" s="189">
        <v>1943</v>
      </c>
      <c r="J13" s="186">
        <v>2700</v>
      </c>
      <c r="K13" s="186">
        <v>296</v>
      </c>
      <c r="L13" s="186">
        <v>296</v>
      </c>
      <c r="M13" s="7" t="s">
        <v>46</v>
      </c>
      <c r="N13" s="46" t="s">
        <v>683</v>
      </c>
      <c r="O13" s="136" t="s">
        <v>672</v>
      </c>
      <c r="P13" s="46" t="s">
        <v>681</v>
      </c>
      <c r="Q13" s="7" t="s">
        <v>46</v>
      </c>
      <c r="R13" s="7" t="s">
        <v>46</v>
      </c>
      <c r="S13" s="50" t="s">
        <v>653</v>
      </c>
      <c r="T13" s="46">
        <v>2000</v>
      </c>
      <c r="U13" s="46">
        <v>0</v>
      </c>
      <c r="V13" s="7" t="s">
        <v>654</v>
      </c>
      <c r="W13" s="7">
        <v>0</v>
      </c>
      <c r="X13" s="88">
        <v>0</v>
      </c>
      <c r="Y13" s="7">
        <v>0</v>
      </c>
      <c r="Z13" s="7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</row>
  </sheetData>
  <mergeCells count="2">
    <mergeCell ref="A1:E1"/>
    <mergeCell ref="G1:AE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BN6"/>
  <sheetViews>
    <sheetView workbookViewId="0">
      <selection activeCell="J17" sqref="J17"/>
    </sheetView>
  </sheetViews>
  <sheetFormatPr defaultColWidth="9" defaultRowHeight="15.75" x14ac:dyDescent="0.25"/>
  <sheetData>
    <row r="1" spans="1:66" ht="37.5" customHeight="1" x14ac:dyDescent="0.35">
      <c r="A1" s="257" t="s">
        <v>31</v>
      </c>
      <c r="B1" s="257"/>
      <c r="C1" s="257"/>
      <c r="D1" s="257"/>
      <c r="E1" s="257"/>
      <c r="F1" s="137">
        <f>AF5</f>
        <v>249.96199999999999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212" t="s">
        <v>214</v>
      </c>
      <c r="L2" s="18" t="s">
        <v>16</v>
      </c>
      <c r="M2" s="18" t="s">
        <v>17</v>
      </c>
      <c r="N2" s="18" t="s">
        <v>18</v>
      </c>
      <c r="O2" s="18" t="s">
        <v>21</v>
      </c>
      <c r="P2" s="18" t="s">
        <v>19</v>
      </c>
      <c r="Q2" s="18" t="s">
        <v>6</v>
      </c>
      <c r="R2" s="18" t="s">
        <v>22</v>
      </c>
      <c r="S2" s="18" t="s">
        <v>7</v>
      </c>
      <c r="T2" s="18" t="s">
        <v>8</v>
      </c>
      <c r="U2" s="18" t="s">
        <v>9</v>
      </c>
      <c r="V2" s="18" t="s">
        <v>10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50" x14ac:dyDescent="0.25">
      <c r="A3" s="40">
        <v>1</v>
      </c>
      <c r="B3" s="40"/>
      <c r="C3" s="213" t="s">
        <v>684</v>
      </c>
      <c r="D3" s="213" t="s">
        <v>684</v>
      </c>
      <c r="E3" s="214" t="s">
        <v>685</v>
      </c>
      <c r="F3" s="40" t="s">
        <v>686</v>
      </c>
      <c r="G3" s="214" t="s">
        <v>687</v>
      </c>
      <c r="H3" s="40">
        <v>1979</v>
      </c>
      <c r="I3" s="40">
        <v>136234</v>
      </c>
      <c r="J3" s="40">
        <v>180000</v>
      </c>
      <c r="K3" s="40"/>
      <c r="L3" s="40">
        <v>40000</v>
      </c>
      <c r="M3" s="40">
        <v>40000</v>
      </c>
      <c r="N3" s="310" t="s">
        <v>688</v>
      </c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2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04" x14ac:dyDescent="0.25">
      <c r="A4" s="7">
        <v>2</v>
      </c>
      <c r="B4" s="7"/>
      <c r="C4" s="191" t="s">
        <v>684</v>
      </c>
      <c r="D4" s="191" t="s">
        <v>689</v>
      </c>
      <c r="E4" s="162" t="s">
        <v>685</v>
      </c>
      <c r="F4" s="7" t="s">
        <v>686</v>
      </c>
      <c r="G4" s="162" t="s">
        <v>690</v>
      </c>
      <c r="H4" s="7">
        <v>1986</v>
      </c>
      <c r="I4" s="7">
        <v>2525</v>
      </c>
      <c r="J4" s="7">
        <v>850</v>
      </c>
      <c r="K4" s="215">
        <v>1000</v>
      </c>
      <c r="L4" s="7">
        <v>460</v>
      </c>
      <c r="M4" s="7">
        <v>460</v>
      </c>
      <c r="N4" s="7">
        <v>15</v>
      </c>
      <c r="O4" s="7" t="s">
        <v>46</v>
      </c>
      <c r="P4" s="191" t="s">
        <v>330</v>
      </c>
      <c r="Q4" s="7" t="s">
        <v>691</v>
      </c>
      <c r="R4" s="7" t="s">
        <v>46</v>
      </c>
      <c r="S4" s="7" t="s">
        <v>692</v>
      </c>
      <c r="T4" s="7" t="s">
        <v>693</v>
      </c>
      <c r="U4" s="7">
        <v>1500</v>
      </c>
      <c r="V4" s="8"/>
      <c r="W4" s="7" t="s">
        <v>694</v>
      </c>
      <c r="X4" s="7">
        <v>5.4</v>
      </c>
      <c r="Y4" s="88">
        <f>X4*0.03</f>
        <v>0.16200000000000001</v>
      </c>
      <c r="Z4" s="7">
        <v>1.5</v>
      </c>
      <c r="AA4" s="7">
        <v>1.5</v>
      </c>
      <c r="AB4" s="22">
        <v>170</v>
      </c>
      <c r="AC4" s="22">
        <f>AB4*0.3</f>
        <v>51</v>
      </c>
      <c r="AD4" s="22">
        <f>AB4*0.06</f>
        <v>10.199999999999999</v>
      </c>
      <c r="AE4" s="22">
        <f>AB4*0.06</f>
        <v>10.199999999999999</v>
      </c>
      <c r="AF4" s="22">
        <f>SUM(X4:AE4)</f>
        <v>249.96199999999999</v>
      </c>
      <c r="AG4" s="13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ht="23.25" x14ac:dyDescent="0.25">
      <c r="A5" s="258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60"/>
      <c r="AF5" s="34">
        <f>AF4</f>
        <v>249.96199999999999</v>
      </c>
      <c r="AG5" s="3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4"/>
      <c r="BH5" s="14"/>
      <c r="BI5" s="14"/>
      <c r="BJ5" s="14"/>
      <c r="BK5" s="14"/>
      <c r="BL5" s="14"/>
      <c r="BM5" s="14"/>
      <c r="BN5" s="14"/>
    </row>
    <row r="6" spans="1:66" x14ac:dyDescent="0.25">
      <c r="BG6" s="17"/>
      <c r="BH6" s="17"/>
      <c r="BI6" s="17"/>
      <c r="BJ6" s="17"/>
      <c r="BK6" s="17"/>
      <c r="BL6" s="17"/>
      <c r="BM6" s="17"/>
      <c r="BN6" s="17"/>
    </row>
  </sheetData>
  <mergeCells count="4">
    <mergeCell ref="A1:E1"/>
    <mergeCell ref="G1:AF1"/>
    <mergeCell ref="N3:AF3"/>
    <mergeCell ref="A5:A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43"/>
  <sheetViews>
    <sheetView topLeftCell="A4" workbookViewId="0">
      <selection activeCell="M9" sqref="M9"/>
    </sheetView>
  </sheetViews>
  <sheetFormatPr defaultColWidth="8.875" defaultRowHeight="23.25" x14ac:dyDescent="0.25"/>
  <cols>
    <col min="1" max="1" width="2.625" style="16" bestFit="1" customWidth="1"/>
    <col min="2" max="2" width="12.625" style="16" bestFit="1" customWidth="1"/>
    <col min="3" max="3" width="8" style="16" bestFit="1" customWidth="1"/>
    <col min="4" max="4" width="9.125" style="4" bestFit="1" customWidth="1"/>
    <col min="5" max="5" width="12" style="4" bestFit="1" customWidth="1"/>
    <col min="6" max="6" width="11.625" style="4" bestFit="1" customWidth="1"/>
    <col min="7" max="7" width="14" style="16" customWidth="1"/>
    <col min="8" max="8" width="11.625" style="16" bestFit="1" customWidth="1"/>
    <col min="9" max="9" width="9.125" style="16" bestFit="1" customWidth="1"/>
    <col min="10" max="10" width="13.625" style="16" bestFit="1" customWidth="1"/>
    <col min="11" max="11" width="10.625" style="4" bestFit="1" customWidth="1"/>
    <col min="12" max="12" width="12.625" style="4" bestFit="1" customWidth="1"/>
    <col min="13" max="13" width="10.625" style="4" bestFit="1" customWidth="1"/>
    <col min="14" max="14" width="26.125" style="4" bestFit="1" customWidth="1"/>
    <col min="15" max="15" width="13" style="16" bestFit="1" customWidth="1"/>
    <col min="16" max="16" width="13.375" style="4" bestFit="1" customWidth="1"/>
    <col min="17" max="17" width="13.375" style="16" bestFit="1" customWidth="1"/>
    <col min="18" max="18" width="34.625" style="4" customWidth="1"/>
    <col min="19" max="19" width="10.875" style="4" bestFit="1" customWidth="1"/>
    <col min="20" max="20" width="13" style="4" bestFit="1" customWidth="1"/>
    <col min="21" max="21" width="12.625" style="4" bestFit="1" customWidth="1"/>
    <col min="22" max="22" width="25.625" style="16" bestFit="1" customWidth="1"/>
    <col min="23" max="23" width="10.125" style="16" bestFit="1" customWidth="1"/>
    <col min="24" max="24" width="13.625" style="16" bestFit="1" customWidth="1"/>
    <col min="25" max="25" width="11" style="16" bestFit="1" customWidth="1"/>
    <col min="26" max="26" width="11.125" style="16" bestFit="1" customWidth="1"/>
    <col min="27" max="27" width="11.125" style="17" bestFit="1" customWidth="1"/>
    <col min="28" max="28" width="12.5" style="4" bestFit="1" customWidth="1"/>
    <col min="29" max="29" width="12.375" style="4" bestFit="1" customWidth="1"/>
    <col min="30" max="30" width="11.125" style="4" bestFit="1" customWidth="1"/>
    <col min="31" max="31" width="13.625" style="4" bestFit="1" customWidth="1"/>
    <col min="32" max="32" width="31.125" style="3" customWidth="1"/>
    <col min="33" max="16384" width="8.875" style="4"/>
  </cols>
  <sheetData>
    <row r="1" spans="1:32" s="2" customFormat="1" ht="21" x14ac:dyDescent="0.35">
      <c r="A1" s="257" t="s">
        <v>31</v>
      </c>
      <c r="B1" s="257"/>
      <c r="C1" s="257"/>
      <c r="D1" s="257"/>
      <c r="E1" s="257"/>
      <c r="F1" s="137">
        <f>AE25</f>
        <v>4802.0999999999995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</row>
    <row r="2" spans="1:32" s="6" customFormat="1" ht="123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43" t="s">
        <v>4</v>
      </c>
      <c r="H2" s="43" t="s">
        <v>14</v>
      </c>
      <c r="I2" s="18" t="s">
        <v>5</v>
      </c>
      <c r="J2" s="43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</row>
    <row r="3" spans="1:32" s="14" customFormat="1" ht="130.5" customHeight="1" x14ac:dyDescent="0.2">
      <c r="A3" s="7">
        <v>1</v>
      </c>
      <c r="B3" s="20">
        <v>45037</v>
      </c>
      <c r="C3" s="7" t="s">
        <v>695</v>
      </c>
      <c r="D3" s="10" t="s">
        <v>696</v>
      </c>
      <c r="E3" s="7" t="s">
        <v>697</v>
      </c>
      <c r="F3" s="163"/>
      <c r="G3" s="50" t="s">
        <v>698</v>
      </c>
      <c r="H3" s="163">
        <v>1953</v>
      </c>
      <c r="I3" s="44">
        <v>57186</v>
      </c>
      <c r="J3" s="192">
        <v>56000</v>
      </c>
      <c r="K3" s="45">
        <v>1806.335</v>
      </c>
      <c r="L3" s="7">
        <v>1806.335</v>
      </c>
      <c r="M3" s="7">
        <v>0</v>
      </c>
      <c r="N3" s="105" t="s">
        <v>699</v>
      </c>
      <c r="O3" s="171" t="s">
        <v>700</v>
      </c>
      <c r="P3" s="7" t="s">
        <v>45</v>
      </c>
      <c r="Q3" s="7" t="s">
        <v>46</v>
      </c>
      <c r="R3" s="263" t="s">
        <v>701</v>
      </c>
      <c r="S3" s="7"/>
      <c r="T3" s="7" t="s">
        <v>702</v>
      </c>
      <c r="U3" s="8"/>
      <c r="V3" s="105" t="s">
        <v>703</v>
      </c>
      <c r="W3" s="7">
        <v>0.5</v>
      </c>
      <c r="X3" s="9">
        <v>9.5</v>
      </c>
      <c r="Y3" s="10">
        <v>2.2000000000000002</v>
      </c>
      <c r="Z3" s="11">
        <v>0.2</v>
      </c>
      <c r="AA3" s="12">
        <v>180</v>
      </c>
      <c r="AB3" s="12">
        <v>175.5</v>
      </c>
      <c r="AC3" s="12">
        <v>54</v>
      </c>
      <c r="AD3" s="12">
        <v>28.1</v>
      </c>
      <c r="AE3" s="12">
        <v>450</v>
      </c>
      <c r="AF3" s="13"/>
    </row>
    <row r="4" spans="1:32" s="14" customFormat="1" ht="130.5" customHeight="1" x14ac:dyDescent="0.2">
      <c r="A4" s="7">
        <v>2</v>
      </c>
      <c r="B4" s="20">
        <v>45037</v>
      </c>
      <c r="C4" s="7" t="s">
        <v>695</v>
      </c>
      <c r="D4" s="10" t="s">
        <v>696</v>
      </c>
      <c r="E4" s="7" t="s">
        <v>697</v>
      </c>
      <c r="F4" s="163"/>
      <c r="G4" s="50" t="s">
        <v>704</v>
      </c>
      <c r="H4" s="163">
        <v>1990</v>
      </c>
      <c r="I4" s="44">
        <v>1012</v>
      </c>
      <c r="J4" s="192">
        <v>750</v>
      </c>
      <c r="K4" s="45">
        <v>175.267</v>
      </c>
      <c r="L4" s="7">
        <v>175.267</v>
      </c>
      <c r="M4" s="7">
        <v>0</v>
      </c>
      <c r="N4" s="7">
        <v>0</v>
      </c>
      <c r="O4" s="171" t="s">
        <v>330</v>
      </c>
      <c r="P4" s="7" t="s">
        <v>45</v>
      </c>
      <c r="Q4" s="7" t="s">
        <v>46</v>
      </c>
      <c r="R4" s="313"/>
      <c r="S4" s="7"/>
      <c r="T4" s="7">
        <v>1500</v>
      </c>
      <c r="U4" s="8"/>
      <c r="V4" s="105" t="s">
        <v>705</v>
      </c>
      <c r="W4" s="7">
        <v>0.3</v>
      </c>
      <c r="X4" s="9">
        <v>5</v>
      </c>
      <c r="Y4" s="10">
        <v>0.2</v>
      </c>
      <c r="Z4" s="11">
        <v>0.2</v>
      </c>
      <c r="AA4" s="12">
        <v>16</v>
      </c>
      <c r="AB4" s="12">
        <v>15.6</v>
      </c>
      <c r="AC4" s="12">
        <v>4.8</v>
      </c>
      <c r="AD4" s="12">
        <v>2.9</v>
      </c>
      <c r="AE4" s="12">
        <v>45</v>
      </c>
      <c r="AF4" s="13"/>
    </row>
    <row r="5" spans="1:32" s="14" customFormat="1" ht="130.5" customHeight="1" x14ac:dyDescent="0.2">
      <c r="A5" s="7">
        <v>3</v>
      </c>
      <c r="B5" s="20">
        <v>45037</v>
      </c>
      <c r="C5" s="7" t="s">
        <v>695</v>
      </c>
      <c r="D5" s="10" t="s">
        <v>696</v>
      </c>
      <c r="E5" s="7" t="s">
        <v>697</v>
      </c>
      <c r="F5" s="44"/>
      <c r="G5" s="171" t="s">
        <v>706</v>
      </c>
      <c r="H5" s="163">
        <v>1978</v>
      </c>
      <c r="I5" s="44">
        <v>358</v>
      </c>
      <c r="J5" s="192">
        <v>120</v>
      </c>
      <c r="K5" s="45">
        <v>43.802</v>
      </c>
      <c r="L5" s="7">
        <v>43.802</v>
      </c>
      <c r="M5" s="7">
        <v>0</v>
      </c>
      <c r="N5" s="7">
        <v>0</v>
      </c>
      <c r="O5" s="171" t="s">
        <v>330</v>
      </c>
      <c r="P5" s="7" t="s">
        <v>45</v>
      </c>
      <c r="Q5" s="7" t="s">
        <v>46</v>
      </c>
      <c r="R5" s="313"/>
      <c r="S5" s="7"/>
      <c r="T5" s="7" t="s">
        <v>707</v>
      </c>
      <c r="U5" s="8"/>
      <c r="V5" s="105" t="s">
        <v>705</v>
      </c>
      <c r="W5" s="7">
        <v>0.3</v>
      </c>
      <c r="X5" s="9">
        <v>5</v>
      </c>
      <c r="Y5" s="10">
        <v>0.3</v>
      </c>
      <c r="Z5" s="11">
        <v>0.2</v>
      </c>
      <c r="AA5" s="12">
        <v>20.8</v>
      </c>
      <c r="AB5" s="12">
        <v>20.3</v>
      </c>
      <c r="AC5" s="12">
        <v>6.2</v>
      </c>
      <c r="AD5" s="12">
        <v>3.9</v>
      </c>
      <c r="AE5" s="12">
        <v>57</v>
      </c>
      <c r="AF5" s="13"/>
    </row>
    <row r="6" spans="1:32" s="14" customFormat="1" ht="130.5" customHeight="1" x14ac:dyDescent="0.2">
      <c r="A6" s="7">
        <v>4</v>
      </c>
      <c r="B6" s="20">
        <v>45037</v>
      </c>
      <c r="C6" s="7" t="s">
        <v>695</v>
      </c>
      <c r="D6" s="10" t="s">
        <v>696</v>
      </c>
      <c r="E6" s="7" t="s">
        <v>697</v>
      </c>
      <c r="F6" s="44"/>
      <c r="G6" s="171" t="s">
        <v>708</v>
      </c>
      <c r="H6" s="163">
        <v>1973</v>
      </c>
      <c r="I6" s="163">
        <v>978</v>
      </c>
      <c r="J6" s="192">
        <v>500</v>
      </c>
      <c r="K6" s="45">
        <v>118.786</v>
      </c>
      <c r="L6" s="7">
        <v>118.786</v>
      </c>
      <c r="M6" s="7">
        <v>0</v>
      </c>
      <c r="N6" s="7">
        <v>0</v>
      </c>
      <c r="O6" s="171" t="s">
        <v>709</v>
      </c>
      <c r="P6" s="7" t="s">
        <v>45</v>
      </c>
      <c r="Q6" s="7" t="s">
        <v>46</v>
      </c>
      <c r="R6" s="313"/>
      <c r="S6" s="7"/>
      <c r="T6" s="7">
        <v>1500</v>
      </c>
      <c r="U6" s="8"/>
      <c r="V6" s="105" t="s">
        <v>705</v>
      </c>
      <c r="W6" s="7">
        <v>0.3</v>
      </c>
      <c r="X6" s="9">
        <v>4</v>
      </c>
      <c r="Y6" s="10">
        <v>0.2</v>
      </c>
      <c r="Z6" s="11">
        <v>0.2</v>
      </c>
      <c r="AA6" s="12">
        <v>15.2</v>
      </c>
      <c r="AB6" s="12">
        <v>14.8</v>
      </c>
      <c r="AC6" s="12">
        <v>4.5999999999999996</v>
      </c>
      <c r="AD6" s="12">
        <v>2.7</v>
      </c>
      <c r="AE6" s="12">
        <v>42</v>
      </c>
      <c r="AF6" s="13"/>
    </row>
    <row r="7" spans="1:32" s="14" customFormat="1" ht="130.5" customHeight="1" x14ac:dyDescent="0.2">
      <c r="A7" s="7">
        <v>5</v>
      </c>
      <c r="B7" s="20">
        <v>45037</v>
      </c>
      <c r="C7" s="7" t="s">
        <v>695</v>
      </c>
      <c r="D7" s="10" t="s">
        <v>696</v>
      </c>
      <c r="E7" s="7" t="s">
        <v>697</v>
      </c>
      <c r="F7" s="44"/>
      <c r="G7" s="171" t="s">
        <v>710</v>
      </c>
      <c r="H7" s="163">
        <v>1976</v>
      </c>
      <c r="I7" s="163">
        <v>1015</v>
      </c>
      <c r="J7" s="192">
        <v>750</v>
      </c>
      <c r="K7" s="45">
        <v>248.98099999999999</v>
      </c>
      <c r="L7" s="7">
        <v>248.98099999999999</v>
      </c>
      <c r="M7" s="7">
        <v>0</v>
      </c>
      <c r="N7" s="7" t="s">
        <v>711</v>
      </c>
      <c r="O7" s="171" t="s">
        <v>712</v>
      </c>
      <c r="P7" s="7" t="s">
        <v>45</v>
      </c>
      <c r="Q7" s="7" t="s">
        <v>46</v>
      </c>
      <c r="R7" s="313"/>
      <c r="S7" s="7"/>
      <c r="T7" s="7">
        <v>1500</v>
      </c>
      <c r="U7" s="8"/>
      <c r="V7" s="105" t="s">
        <v>705</v>
      </c>
      <c r="W7" s="7">
        <v>0.3</v>
      </c>
      <c r="X7" s="9">
        <v>4</v>
      </c>
      <c r="Y7" s="10">
        <v>0.2</v>
      </c>
      <c r="Z7" s="11">
        <v>0.2</v>
      </c>
      <c r="AA7" s="12">
        <v>15.3</v>
      </c>
      <c r="AB7" s="12">
        <v>14.9</v>
      </c>
      <c r="AC7" s="12">
        <v>4.5999999999999996</v>
      </c>
      <c r="AD7" s="12">
        <v>2.8</v>
      </c>
      <c r="AE7" s="12">
        <v>42.3</v>
      </c>
      <c r="AF7" s="13"/>
    </row>
    <row r="8" spans="1:32" s="14" customFormat="1" ht="130.5" customHeight="1" x14ac:dyDescent="0.2">
      <c r="A8" s="7">
        <v>6</v>
      </c>
      <c r="B8" s="20">
        <v>45037</v>
      </c>
      <c r="C8" s="7" t="s">
        <v>695</v>
      </c>
      <c r="D8" s="10" t="s">
        <v>696</v>
      </c>
      <c r="E8" s="7" t="s">
        <v>697</v>
      </c>
      <c r="F8" s="44"/>
      <c r="G8" s="171" t="s">
        <v>713</v>
      </c>
      <c r="H8" s="163">
        <v>1978</v>
      </c>
      <c r="I8" s="163">
        <v>1350</v>
      </c>
      <c r="J8" s="192">
        <v>700</v>
      </c>
      <c r="K8" s="45">
        <v>249.36</v>
      </c>
      <c r="L8" s="7">
        <v>249.36</v>
      </c>
      <c r="M8" s="7">
        <v>0</v>
      </c>
      <c r="N8" s="7" t="s">
        <v>714</v>
      </c>
      <c r="O8" s="171" t="s">
        <v>709</v>
      </c>
      <c r="P8" s="7" t="s">
        <v>45</v>
      </c>
      <c r="Q8" s="7" t="s">
        <v>46</v>
      </c>
      <c r="R8" s="313"/>
      <c r="S8" s="7"/>
      <c r="T8" s="7">
        <v>1500</v>
      </c>
      <c r="U8" s="8"/>
      <c r="V8" s="105" t="s">
        <v>705</v>
      </c>
      <c r="W8" s="7">
        <v>0.3</v>
      </c>
      <c r="X8" s="9">
        <v>4.5</v>
      </c>
      <c r="Y8" s="10">
        <v>0.2</v>
      </c>
      <c r="Z8" s="11">
        <v>0.2</v>
      </c>
      <c r="AA8" s="12">
        <v>15.7</v>
      </c>
      <c r="AB8" s="12">
        <v>15.3</v>
      </c>
      <c r="AC8" s="12">
        <v>4.7</v>
      </c>
      <c r="AD8" s="12">
        <v>2.8</v>
      </c>
      <c r="AE8" s="12">
        <v>43.7</v>
      </c>
      <c r="AF8" s="13"/>
    </row>
    <row r="9" spans="1:32" s="14" customFormat="1" ht="130.5" customHeight="1" x14ac:dyDescent="0.2">
      <c r="A9" s="7">
        <v>7</v>
      </c>
      <c r="B9" s="20">
        <v>45037</v>
      </c>
      <c r="C9" s="7" t="s">
        <v>695</v>
      </c>
      <c r="D9" s="10" t="s">
        <v>696</v>
      </c>
      <c r="E9" s="7" t="s">
        <v>697</v>
      </c>
      <c r="F9" s="44"/>
      <c r="G9" s="171" t="s">
        <v>715</v>
      </c>
      <c r="H9" s="163">
        <v>1963</v>
      </c>
      <c r="I9" s="163">
        <v>3500</v>
      </c>
      <c r="J9" s="192">
        <v>700</v>
      </c>
      <c r="K9" s="45">
        <v>793.63300000000004</v>
      </c>
      <c r="L9" s="7">
        <v>793.63300000000004</v>
      </c>
      <c r="M9" s="7">
        <v>0</v>
      </c>
      <c r="N9" s="7">
        <v>0</v>
      </c>
      <c r="O9" s="171" t="s">
        <v>709</v>
      </c>
      <c r="P9" s="7" t="s">
        <v>46</v>
      </c>
      <c r="Q9" s="7" t="s">
        <v>46</v>
      </c>
      <c r="R9" s="313"/>
      <c r="S9" s="7"/>
      <c r="T9" s="146" t="s">
        <v>716</v>
      </c>
      <c r="U9" s="8"/>
      <c r="V9" s="105" t="s">
        <v>717</v>
      </c>
      <c r="W9" s="7">
        <v>0.5</v>
      </c>
      <c r="X9" s="9">
        <v>10</v>
      </c>
      <c r="Y9" s="10">
        <v>2.5</v>
      </c>
      <c r="Z9" s="11">
        <v>0.2</v>
      </c>
      <c r="AA9" s="12">
        <v>196.1</v>
      </c>
      <c r="AB9" s="12">
        <v>191.2</v>
      </c>
      <c r="AC9" s="12">
        <v>58.8</v>
      </c>
      <c r="AD9" s="12">
        <v>40.9</v>
      </c>
      <c r="AE9" s="12">
        <v>500.2</v>
      </c>
      <c r="AF9" s="13"/>
    </row>
    <row r="10" spans="1:32" s="14" customFormat="1" ht="130.5" customHeight="1" x14ac:dyDescent="0.2">
      <c r="A10" s="7">
        <v>8</v>
      </c>
      <c r="B10" s="20">
        <v>45037</v>
      </c>
      <c r="C10" s="7" t="s">
        <v>695</v>
      </c>
      <c r="D10" s="10" t="s">
        <v>696</v>
      </c>
      <c r="E10" s="7" t="s">
        <v>697</v>
      </c>
      <c r="F10" s="44"/>
      <c r="G10" s="171" t="s">
        <v>718</v>
      </c>
      <c r="H10" s="163">
        <v>1961</v>
      </c>
      <c r="I10" s="163">
        <v>2845</v>
      </c>
      <c r="J10" s="192">
        <v>2000</v>
      </c>
      <c r="K10" s="45">
        <v>734.79899999999998</v>
      </c>
      <c r="L10" s="7">
        <v>734.79899999999998</v>
      </c>
      <c r="M10" s="7">
        <v>0</v>
      </c>
      <c r="N10" s="7" t="s">
        <v>719</v>
      </c>
      <c r="O10" s="171" t="s">
        <v>709</v>
      </c>
      <c r="P10" s="7" t="s">
        <v>46</v>
      </c>
      <c r="Q10" s="7" t="s">
        <v>46</v>
      </c>
      <c r="R10" s="313"/>
      <c r="S10" s="7"/>
      <c r="T10" s="146" t="s">
        <v>716</v>
      </c>
      <c r="U10" s="8"/>
      <c r="V10" s="105" t="s">
        <v>720</v>
      </c>
      <c r="W10" s="7">
        <v>0.7</v>
      </c>
      <c r="X10" s="9">
        <v>15</v>
      </c>
      <c r="Y10" s="10">
        <v>7.1</v>
      </c>
      <c r="Z10" s="11">
        <v>0.2</v>
      </c>
      <c r="AA10" s="12">
        <v>566</v>
      </c>
      <c r="AB10" s="12">
        <v>551.79999999999995</v>
      </c>
      <c r="AC10" s="12">
        <v>169.8</v>
      </c>
      <c r="AD10" s="12">
        <v>119.4</v>
      </c>
      <c r="AE10" s="12">
        <v>1430</v>
      </c>
      <c r="AF10" s="13"/>
    </row>
    <row r="11" spans="1:32" s="14" customFormat="1" ht="130.5" customHeight="1" x14ac:dyDescent="0.2">
      <c r="A11" s="7">
        <v>9</v>
      </c>
      <c r="B11" s="20">
        <v>45037</v>
      </c>
      <c r="C11" s="7" t="s">
        <v>695</v>
      </c>
      <c r="D11" s="10" t="s">
        <v>696</v>
      </c>
      <c r="E11" s="7" t="s">
        <v>697</v>
      </c>
      <c r="F11" s="44"/>
      <c r="G11" s="171" t="s">
        <v>721</v>
      </c>
      <c r="H11" s="163">
        <v>1972</v>
      </c>
      <c r="I11" s="163">
        <v>176</v>
      </c>
      <c r="J11" s="192">
        <v>100</v>
      </c>
      <c r="K11" s="45">
        <v>49.493000000000002</v>
      </c>
      <c r="L11" s="7">
        <v>49.493000000000002</v>
      </c>
      <c r="M11" s="7">
        <v>0</v>
      </c>
      <c r="N11" s="7">
        <v>0</v>
      </c>
      <c r="O11" s="171" t="s">
        <v>709</v>
      </c>
      <c r="P11" s="7" t="s">
        <v>46</v>
      </c>
      <c r="Q11" s="7" t="s">
        <v>46</v>
      </c>
      <c r="R11" s="313"/>
      <c r="S11" s="7"/>
      <c r="T11" s="146" t="s">
        <v>716</v>
      </c>
      <c r="U11" s="8"/>
      <c r="V11" s="105" t="s">
        <v>722</v>
      </c>
      <c r="W11" s="7">
        <v>0.4</v>
      </c>
      <c r="X11" s="9">
        <v>7</v>
      </c>
      <c r="Y11" s="10">
        <v>0.6</v>
      </c>
      <c r="Z11" s="11">
        <v>0.2</v>
      </c>
      <c r="AA11" s="12">
        <v>49.2</v>
      </c>
      <c r="AB11" s="12">
        <v>47</v>
      </c>
      <c r="AC11" s="12">
        <v>14.8</v>
      </c>
      <c r="AD11" s="12">
        <v>10.8</v>
      </c>
      <c r="AE11" s="12">
        <v>130</v>
      </c>
      <c r="AF11" s="13"/>
    </row>
    <row r="12" spans="1:32" s="14" customFormat="1" ht="130.5" customHeight="1" x14ac:dyDescent="0.2">
      <c r="A12" s="7">
        <v>10</v>
      </c>
      <c r="B12" s="20">
        <v>45037</v>
      </c>
      <c r="C12" s="7" t="s">
        <v>695</v>
      </c>
      <c r="D12" s="10" t="s">
        <v>696</v>
      </c>
      <c r="E12" s="7" t="s">
        <v>697</v>
      </c>
      <c r="F12" s="44"/>
      <c r="G12" s="171" t="s">
        <v>723</v>
      </c>
      <c r="H12" s="163">
        <v>1970</v>
      </c>
      <c r="I12" s="163">
        <v>931</v>
      </c>
      <c r="J12" s="192">
        <v>700</v>
      </c>
      <c r="K12" s="45">
        <v>126.89100000000001</v>
      </c>
      <c r="L12" s="7">
        <v>126.89100000000001</v>
      </c>
      <c r="M12" s="7">
        <v>0</v>
      </c>
      <c r="N12" s="7">
        <v>0</v>
      </c>
      <c r="O12" s="171" t="s">
        <v>709</v>
      </c>
      <c r="P12" s="7" t="s">
        <v>46</v>
      </c>
      <c r="Q12" s="193" t="s">
        <v>46</v>
      </c>
      <c r="R12" s="313"/>
      <c r="S12" s="7"/>
      <c r="T12" s="146" t="s">
        <v>716</v>
      </c>
      <c r="U12" s="8"/>
      <c r="V12" s="105" t="s">
        <v>724</v>
      </c>
      <c r="W12" s="7">
        <v>0.5</v>
      </c>
      <c r="X12" s="9">
        <v>10</v>
      </c>
      <c r="Y12" s="10">
        <v>2.5</v>
      </c>
      <c r="Z12" s="11">
        <v>0.2</v>
      </c>
      <c r="AA12" s="12">
        <v>196.1</v>
      </c>
      <c r="AB12" s="12">
        <v>191.2</v>
      </c>
      <c r="AC12" s="12">
        <v>58.8</v>
      </c>
      <c r="AD12" s="12">
        <v>40.9</v>
      </c>
      <c r="AE12" s="12">
        <v>500.2</v>
      </c>
      <c r="AF12" s="13"/>
    </row>
    <row r="13" spans="1:32" s="14" customFormat="1" ht="130.5" customHeight="1" x14ac:dyDescent="0.2">
      <c r="A13" s="7">
        <v>11</v>
      </c>
      <c r="B13" s="20">
        <v>45037</v>
      </c>
      <c r="C13" s="7" t="s">
        <v>695</v>
      </c>
      <c r="D13" s="10" t="s">
        <v>696</v>
      </c>
      <c r="E13" s="7" t="s">
        <v>697</v>
      </c>
      <c r="F13" s="44"/>
      <c r="G13" s="171" t="s">
        <v>725</v>
      </c>
      <c r="H13" s="163">
        <v>1972</v>
      </c>
      <c r="I13" s="163">
        <v>930</v>
      </c>
      <c r="J13" s="192">
        <v>400</v>
      </c>
      <c r="K13" s="45">
        <v>205.09</v>
      </c>
      <c r="L13" s="7">
        <v>205.09</v>
      </c>
      <c r="M13" s="7">
        <v>0</v>
      </c>
      <c r="N13" s="7" t="s">
        <v>726</v>
      </c>
      <c r="O13" s="171" t="s">
        <v>727</v>
      </c>
      <c r="P13" s="7" t="s">
        <v>46</v>
      </c>
      <c r="Q13" s="7" t="s">
        <v>46</v>
      </c>
      <c r="R13" s="313"/>
      <c r="S13" s="7"/>
      <c r="T13" s="146" t="s">
        <v>716</v>
      </c>
      <c r="U13" s="8"/>
      <c r="V13" s="105" t="s">
        <v>728</v>
      </c>
      <c r="W13" s="7">
        <v>0.2</v>
      </c>
      <c r="X13" s="9">
        <v>2.5</v>
      </c>
      <c r="Y13" s="10">
        <v>0.1</v>
      </c>
      <c r="Z13" s="11">
        <v>0.2</v>
      </c>
      <c r="AA13" s="12">
        <v>6.4</v>
      </c>
      <c r="AB13" s="12">
        <v>6.2</v>
      </c>
      <c r="AC13" s="12">
        <v>1.9</v>
      </c>
      <c r="AD13" s="12">
        <v>0.9</v>
      </c>
      <c r="AE13" s="12">
        <v>18.399999999999999</v>
      </c>
      <c r="AF13" s="13"/>
    </row>
    <row r="14" spans="1:32" s="14" customFormat="1" ht="130.5" customHeight="1" x14ac:dyDescent="0.2">
      <c r="A14" s="7">
        <v>12</v>
      </c>
      <c r="B14" s="20">
        <v>45037</v>
      </c>
      <c r="C14" s="7" t="s">
        <v>695</v>
      </c>
      <c r="D14" s="10" t="s">
        <v>696</v>
      </c>
      <c r="E14" s="7" t="s">
        <v>697</v>
      </c>
      <c r="F14" s="44"/>
      <c r="G14" s="171" t="s">
        <v>729</v>
      </c>
      <c r="H14" s="163">
        <v>1983</v>
      </c>
      <c r="I14" s="163">
        <v>236</v>
      </c>
      <c r="J14" s="192">
        <v>100</v>
      </c>
      <c r="K14" s="45">
        <v>84.716999999999999</v>
      </c>
      <c r="L14" s="7">
        <v>84.716999999999999</v>
      </c>
      <c r="M14" s="7">
        <v>0</v>
      </c>
      <c r="N14" s="7">
        <v>0</v>
      </c>
      <c r="O14" s="171" t="s">
        <v>730</v>
      </c>
      <c r="P14" s="7" t="s">
        <v>46</v>
      </c>
      <c r="Q14" s="7" t="s">
        <v>46</v>
      </c>
      <c r="R14" s="313"/>
      <c r="S14" s="7"/>
      <c r="T14" s="194" t="s">
        <v>731</v>
      </c>
      <c r="U14" s="8"/>
      <c r="V14" s="105" t="s">
        <v>732</v>
      </c>
      <c r="W14" s="7">
        <v>0.2</v>
      </c>
      <c r="X14" s="9">
        <v>3</v>
      </c>
      <c r="Y14" s="10">
        <v>0.2</v>
      </c>
      <c r="Z14" s="11">
        <v>0.2</v>
      </c>
      <c r="AA14" s="12">
        <v>10.8</v>
      </c>
      <c r="AB14" s="12">
        <v>10.5</v>
      </c>
      <c r="AC14" s="12">
        <v>3.2</v>
      </c>
      <c r="AD14" s="12">
        <v>1.9</v>
      </c>
      <c r="AE14" s="12">
        <v>30</v>
      </c>
      <c r="AF14" s="13"/>
    </row>
    <row r="15" spans="1:32" s="14" customFormat="1" ht="130.5" customHeight="1" x14ac:dyDescent="0.2">
      <c r="A15" s="7">
        <v>13</v>
      </c>
      <c r="B15" s="20">
        <v>45037</v>
      </c>
      <c r="C15" s="7" t="s">
        <v>695</v>
      </c>
      <c r="D15" s="10" t="s">
        <v>696</v>
      </c>
      <c r="E15" s="7" t="s">
        <v>697</v>
      </c>
      <c r="F15" s="44"/>
      <c r="G15" s="171" t="s">
        <v>733</v>
      </c>
      <c r="H15" s="163">
        <v>1983</v>
      </c>
      <c r="I15" s="163">
        <v>1068</v>
      </c>
      <c r="J15" s="192">
        <v>700</v>
      </c>
      <c r="K15" s="45">
        <v>129.84700000000001</v>
      </c>
      <c r="L15" s="7">
        <v>129.84700000000001</v>
      </c>
      <c r="M15" s="7">
        <v>0</v>
      </c>
      <c r="N15" s="7">
        <v>0</v>
      </c>
      <c r="O15" s="171" t="s">
        <v>734</v>
      </c>
      <c r="P15" s="7" t="s">
        <v>45</v>
      </c>
      <c r="Q15" s="7" t="s">
        <v>46</v>
      </c>
      <c r="R15" s="313"/>
      <c r="S15" s="7"/>
      <c r="T15" s="194" t="s">
        <v>731</v>
      </c>
      <c r="U15" s="8"/>
      <c r="V15" s="105" t="s">
        <v>735</v>
      </c>
      <c r="W15" s="7">
        <v>0.2</v>
      </c>
      <c r="X15" s="9">
        <v>2.5</v>
      </c>
      <c r="Y15" s="10">
        <v>0.1</v>
      </c>
      <c r="Z15" s="11">
        <v>0.2</v>
      </c>
      <c r="AA15" s="12">
        <v>4.5</v>
      </c>
      <c r="AB15" s="12">
        <v>4.4000000000000004</v>
      </c>
      <c r="AC15" s="12">
        <v>1.3</v>
      </c>
      <c r="AD15" s="12">
        <v>0.5</v>
      </c>
      <c r="AE15" s="12">
        <v>13.7</v>
      </c>
      <c r="AF15" s="13"/>
    </row>
    <row r="16" spans="1:32" s="14" customFormat="1" ht="130.5" customHeight="1" x14ac:dyDescent="0.2">
      <c r="A16" s="7">
        <v>14</v>
      </c>
      <c r="B16" s="20">
        <v>45037</v>
      </c>
      <c r="C16" s="7" t="s">
        <v>695</v>
      </c>
      <c r="D16" s="10" t="s">
        <v>696</v>
      </c>
      <c r="E16" s="7" t="s">
        <v>697</v>
      </c>
      <c r="F16" s="44"/>
      <c r="G16" s="171" t="s">
        <v>736</v>
      </c>
      <c r="H16" s="163">
        <v>1984</v>
      </c>
      <c r="I16" s="163">
        <v>1018</v>
      </c>
      <c r="J16" s="192">
        <v>700</v>
      </c>
      <c r="K16" s="45">
        <v>66.147000000000006</v>
      </c>
      <c r="L16" s="7">
        <v>66.147000000000006</v>
      </c>
      <c r="M16" s="7">
        <v>0</v>
      </c>
      <c r="N16" s="7">
        <v>0</v>
      </c>
      <c r="O16" s="171" t="s">
        <v>737</v>
      </c>
      <c r="P16" s="195" t="s">
        <v>45</v>
      </c>
      <c r="Q16" s="7" t="s">
        <v>46</v>
      </c>
      <c r="R16" s="313"/>
      <c r="S16" s="7"/>
      <c r="T16" s="194" t="s">
        <v>731</v>
      </c>
      <c r="U16" s="8"/>
      <c r="V16" s="105" t="s">
        <v>724</v>
      </c>
      <c r="W16" s="7">
        <v>0.2</v>
      </c>
      <c r="X16" s="9">
        <v>2</v>
      </c>
      <c r="Y16" s="10">
        <v>0.1</v>
      </c>
      <c r="Z16" s="11">
        <v>0.2</v>
      </c>
      <c r="AA16" s="12">
        <v>4.5999999999999996</v>
      </c>
      <c r="AB16" s="12">
        <v>4.5</v>
      </c>
      <c r="AC16" s="12">
        <v>1.4</v>
      </c>
      <c r="AD16" s="12">
        <v>0.5</v>
      </c>
      <c r="AE16" s="12">
        <v>13.5</v>
      </c>
      <c r="AF16" s="13"/>
    </row>
    <row r="17" spans="1:65" s="14" customFormat="1" ht="130.5" customHeight="1" x14ac:dyDescent="0.2">
      <c r="A17" s="7">
        <v>15</v>
      </c>
      <c r="B17" s="20">
        <v>45037</v>
      </c>
      <c r="C17" s="7" t="s">
        <v>695</v>
      </c>
      <c r="D17" s="10" t="s">
        <v>696</v>
      </c>
      <c r="E17" s="7" t="s">
        <v>697</v>
      </c>
      <c r="F17" s="44"/>
      <c r="G17" s="171" t="s">
        <v>738</v>
      </c>
      <c r="H17" s="196">
        <v>1982</v>
      </c>
      <c r="I17" s="163">
        <v>4020</v>
      </c>
      <c r="J17" s="192">
        <v>2700</v>
      </c>
      <c r="K17" s="45">
        <v>537.70699999999999</v>
      </c>
      <c r="L17" s="7">
        <v>537.70699999999999</v>
      </c>
      <c r="M17" s="7">
        <v>0</v>
      </c>
      <c r="N17" s="7" t="s">
        <v>739</v>
      </c>
      <c r="O17" s="171" t="s">
        <v>740</v>
      </c>
      <c r="P17" s="197" t="s">
        <v>46</v>
      </c>
      <c r="Q17" s="193" t="s">
        <v>46</v>
      </c>
      <c r="R17" s="313"/>
      <c r="S17" s="7"/>
      <c r="T17" s="146" t="s">
        <v>716</v>
      </c>
      <c r="U17" s="8"/>
      <c r="V17" s="105" t="s">
        <v>741</v>
      </c>
      <c r="W17" s="7">
        <v>0.3</v>
      </c>
      <c r="X17" s="9">
        <v>5</v>
      </c>
      <c r="Y17" s="10">
        <v>0.3</v>
      </c>
      <c r="Z17" s="11">
        <v>0.2</v>
      </c>
      <c r="AA17" s="12">
        <v>24.5</v>
      </c>
      <c r="AB17" s="12">
        <v>23.9</v>
      </c>
      <c r="AC17" s="12">
        <v>7.3</v>
      </c>
      <c r="AD17" s="12">
        <v>4.7</v>
      </c>
      <c r="AE17" s="12">
        <v>66.2</v>
      </c>
      <c r="AF17" s="13"/>
    </row>
    <row r="18" spans="1:65" s="14" customFormat="1" ht="130.5" customHeight="1" x14ac:dyDescent="0.2">
      <c r="A18" s="7">
        <v>16</v>
      </c>
      <c r="B18" s="20">
        <v>45037</v>
      </c>
      <c r="C18" s="7" t="s">
        <v>695</v>
      </c>
      <c r="D18" s="10" t="s">
        <v>696</v>
      </c>
      <c r="E18" s="7" t="s">
        <v>697</v>
      </c>
      <c r="F18" s="44"/>
      <c r="G18" s="171" t="s">
        <v>742</v>
      </c>
      <c r="H18" s="196">
        <v>1983</v>
      </c>
      <c r="I18" s="163">
        <v>1035</v>
      </c>
      <c r="J18" s="192">
        <v>350</v>
      </c>
      <c r="K18" s="45">
        <v>168.96700000000001</v>
      </c>
      <c r="L18" s="7">
        <v>168.96700000000001</v>
      </c>
      <c r="M18" s="7">
        <v>0</v>
      </c>
      <c r="N18" s="7" t="s">
        <v>743</v>
      </c>
      <c r="O18" s="171" t="s">
        <v>740</v>
      </c>
      <c r="P18" s="47" t="s">
        <v>46</v>
      </c>
      <c r="Q18" s="7" t="s">
        <v>46</v>
      </c>
      <c r="R18" s="313"/>
      <c r="S18" s="7"/>
      <c r="T18" s="194" t="s">
        <v>731</v>
      </c>
      <c r="U18" s="8"/>
      <c r="V18" s="105" t="s">
        <v>744</v>
      </c>
      <c r="W18" s="7">
        <v>0.2</v>
      </c>
      <c r="X18" s="9">
        <v>2.5</v>
      </c>
      <c r="Y18" s="10">
        <v>0.1</v>
      </c>
      <c r="Z18" s="11">
        <v>0.2</v>
      </c>
      <c r="AA18" s="12">
        <v>7</v>
      </c>
      <c r="AB18" s="12">
        <v>6.8</v>
      </c>
      <c r="AC18" s="12">
        <v>2.1</v>
      </c>
      <c r="AD18" s="12">
        <v>1</v>
      </c>
      <c r="AE18" s="12">
        <v>19.899999999999999</v>
      </c>
      <c r="AF18" s="13"/>
    </row>
    <row r="19" spans="1:65" s="14" customFormat="1" ht="130.5" customHeight="1" x14ac:dyDescent="0.2">
      <c r="A19" s="7">
        <v>17</v>
      </c>
      <c r="B19" s="20">
        <v>45037</v>
      </c>
      <c r="C19" s="7" t="s">
        <v>695</v>
      </c>
      <c r="D19" s="10" t="s">
        <v>696</v>
      </c>
      <c r="E19" s="7" t="s">
        <v>697</v>
      </c>
      <c r="F19" s="44"/>
      <c r="G19" s="171" t="s">
        <v>745</v>
      </c>
      <c r="H19" s="163">
        <v>1986</v>
      </c>
      <c r="I19" s="163">
        <v>488</v>
      </c>
      <c r="J19" s="192">
        <v>400</v>
      </c>
      <c r="K19" s="45">
        <v>66.33</v>
      </c>
      <c r="L19" s="7">
        <v>66.33</v>
      </c>
      <c r="M19" s="7">
        <v>0</v>
      </c>
      <c r="N19" s="7">
        <v>0</v>
      </c>
      <c r="O19" s="171" t="s">
        <v>740</v>
      </c>
      <c r="P19" s="7" t="s">
        <v>46</v>
      </c>
      <c r="Q19" s="7" t="s">
        <v>46</v>
      </c>
      <c r="R19" s="313"/>
      <c r="S19" s="7"/>
      <c r="T19" s="194" t="s">
        <v>731</v>
      </c>
      <c r="U19" s="8"/>
      <c r="V19" s="105" t="s">
        <v>744</v>
      </c>
      <c r="W19" s="7">
        <v>0.3</v>
      </c>
      <c r="X19" s="9">
        <v>5</v>
      </c>
      <c r="Y19" s="10">
        <v>0.3</v>
      </c>
      <c r="Z19" s="11">
        <v>0.2</v>
      </c>
      <c r="AA19" s="12">
        <v>25</v>
      </c>
      <c r="AB19" s="12">
        <v>24.4</v>
      </c>
      <c r="AC19" s="12">
        <v>7.5</v>
      </c>
      <c r="AD19" s="12">
        <v>4.8</v>
      </c>
      <c r="AE19" s="12">
        <v>67.5</v>
      </c>
      <c r="AF19" s="13"/>
    </row>
    <row r="20" spans="1:65" s="14" customFormat="1" ht="130.5" customHeight="1" x14ac:dyDescent="0.2">
      <c r="A20" s="7">
        <v>18</v>
      </c>
      <c r="B20" s="20">
        <v>45037</v>
      </c>
      <c r="C20" s="7" t="s">
        <v>695</v>
      </c>
      <c r="D20" s="10" t="s">
        <v>696</v>
      </c>
      <c r="E20" s="7" t="s">
        <v>697</v>
      </c>
      <c r="F20" s="44"/>
      <c r="G20" s="171" t="s">
        <v>746</v>
      </c>
      <c r="H20" s="163">
        <v>1978</v>
      </c>
      <c r="I20" s="163">
        <v>900</v>
      </c>
      <c r="J20" s="192">
        <v>700</v>
      </c>
      <c r="K20" s="45">
        <v>139.369</v>
      </c>
      <c r="L20" s="7">
        <v>139.369</v>
      </c>
      <c r="M20" s="7">
        <v>0</v>
      </c>
      <c r="N20" s="7" t="s">
        <v>747</v>
      </c>
      <c r="O20" s="171" t="s">
        <v>748</v>
      </c>
      <c r="P20" s="7" t="s">
        <v>46</v>
      </c>
      <c r="Q20" s="7" t="s">
        <v>46</v>
      </c>
      <c r="R20" s="313"/>
      <c r="S20" s="7"/>
      <c r="T20" s="146" t="s">
        <v>716</v>
      </c>
      <c r="U20" s="8"/>
      <c r="V20" s="105" t="s">
        <v>749</v>
      </c>
      <c r="W20" s="7">
        <v>0.5</v>
      </c>
      <c r="X20" s="9">
        <v>10</v>
      </c>
      <c r="Y20" s="10">
        <v>2.5</v>
      </c>
      <c r="Z20" s="11">
        <v>0.2</v>
      </c>
      <c r="AA20" s="12">
        <v>196.1</v>
      </c>
      <c r="AB20" s="12">
        <v>191.2</v>
      </c>
      <c r="AC20" s="12">
        <v>58.8</v>
      </c>
      <c r="AD20" s="12">
        <v>40.9</v>
      </c>
      <c r="AE20" s="12">
        <v>500.2</v>
      </c>
      <c r="AF20" s="13"/>
    </row>
    <row r="21" spans="1:65" s="14" customFormat="1" ht="130.5" customHeight="1" x14ac:dyDescent="0.2">
      <c r="A21" s="7">
        <v>19</v>
      </c>
      <c r="B21" s="20">
        <v>45037</v>
      </c>
      <c r="C21" s="7" t="s">
        <v>695</v>
      </c>
      <c r="D21" s="10" t="s">
        <v>696</v>
      </c>
      <c r="E21" s="7" t="s">
        <v>697</v>
      </c>
      <c r="F21" s="44"/>
      <c r="G21" s="171" t="s">
        <v>750</v>
      </c>
      <c r="H21" s="163">
        <v>1984</v>
      </c>
      <c r="I21" s="163">
        <v>1124</v>
      </c>
      <c r="J21" s="192">
        <v>700</v>
      </c>
      <c r="K21" s="45">
        <v>126.34699999999999</v>
      </c>
      <c r="L21" s="7">
        <v>126.34699999999999</v>
      </c>
      <c r="M21" s="7">
        <v>0</v>
      </c>
      <c r="N21" s="7">
        <v>0</v>
      </c>
      <c r="O21" s="171" t="s">
        <v>748</v>
      </c>
      <c r="P21" s="7" t="s">
        <v>46</v>
      </c>
      <c r="Q21" s="7" t="s">
        <v>46</v>
      </c>
      <c r="R21" s="313"/>
      <c r="S21" s="7"/>
      <c r="T21" s="146" t="s">
        <v>751</v>
      </c>
      <c r="U21" s="8"/>
      <c r="V21" s="105" t="s">
        <v>752</v>
      </c>
      <c r="W21" s="7">
        <v>0.4</v>
      </c>
      <c r="X21" s="9">
        <v>8</v>
      </c>
      <c r="Y21" s="10">
        <v>1.3</v>
      </c>
      <c r="Z21" s="11">
        <v>0.2</v>
      </c>
      <c r="AA21" s="12">
        <v>97.3</v>
      </c>
      <c r="AB21" s="12">
        <v>94.9</v>
      </c>
      <c r="AC21" s="12">
        <v>29.2</v>
      </c>
      <c r="AD21" s="12">
        <v>20</v>
      </c>
      <c r="AE21" s="12">
        <v>251.3</v>
      </c>
      <c r="AF21" s="13"/>
    </row>
    <row r="22" spans="1:65" s="14" customFormat="1" ht="130.5" customHeight="1" x14ac:dyDescent="0.2">
      <c r="A22" s="7">
        <v>20</v>
      </c>
      <c r="B22" s="20">
        <v>45037</v>
      </c>
      <c r="C22" s="7" t="s">
        <v>695</v>
      </c>
      <c r="D22" s="10" t="s">
        <v>696</v>
      </c>
      <c r="E22" s="7" t="s">
        <v>697</v>
      </c>
      <c r="F22" s="44"/>
      <c r="G22" s="171" t="s">
        <v>753</v>
      </c>
      <c r="H22" s="163">
        <v>2006</v>
      </c>
      <c r="I22" s="163">
        <v>168</v>
      </c>
      <c r="J22" s="192">
        <v>150</v>
      </c>
      <c r="K22" s="45">
        <v>27.376999999999999</v>
      </c>
      <c r="L22" s="7">
        <v>27.376999999999999</v>
      </c>
      <c r="M22" s="7">
        <v>0</v>
      </c>
      <c r="N22" s="7">
        <v>0</v>
      </c>
      <c r="O22" s="171" t="s">
        <v>754</v>
      </c>
      <c r="P22" s="7" t="s">
        <v>46</v>
      </c>
      <c r="Q22" s="7" t="s">
        <v>46</v>
      </c>
      <c r="R22" s="313"/>
      <c r="S22" s="7"/>
      <c r="T22" s="7" t="s">
        <v>755</v>
      </c>
      <c r="U22" s="8"/>
      <c r="V22" s="105" t="s">
        <v>756</v>
      </c>
      <c r="W22" s="7">
        <v>0.1</v>
      </c>
      <c r="X22" s="9">
        <v>0.4</v>
      </c>
      <c r="Y22" s="10">
        <v>0.1</v>
      </c>
      <c r="Z22" s="11">
        <v>0.2</v>
      </c>
      <c r="AA22" s="12">
        <v>0.5</v>
      </c>
      <c r="AB22" s="12">
        <v>0.5</v>
      </c>
      <c r="AC22" s="12">
        <v>0.2</v>
      </c>
      <c r="AD22" s="12">
        <v>0</v>
      </c>
      <c r="AE22" s="12">
        <v>1.8</v>
      </c>
      <c r="AF22" s="13"/>
    </row>
    <row r="23" spans="1:65" s="14" customFormat="1" ht="130.5" customHeight="1" x14ac:dyDescent="0.2">
      <c r="A23" s="7">
        <v>21</v>
      </c>
      <c r="B23" s="20">
        <v>45037</v>
      </c>
      <c r="C23" s="7" t="s">
        <v>695</v>
      </c>
      <c r="D23" s="10" t="s">
        <v>696</v>
      </c>
      <c r="E23" s="7" t="s">
        <v>697</v>
      </c>
      <c r="F23" s="44"/>
      <c r="G23" s="171" t="s">
        <v>757</v>
      </c>
      <c r="H23" s="196">
        <v>1982</v>
      </c>
      <c r="I23" s="163">
        <v>1022</v>
      </c>
      <c r="J23" s="192">
        <v>350</v>
      </c>
      <c r="K23" s="45">
        <v>151.09899999999999</v>
      </c>
      <c r="L23" s="7">
        <v>151.09899999999999</v>
      </c>
      <c r="M23" s="7">
        <v>0</v>
      </c>
      <c r="N23" s="7">
        <v>0</v>
      </c>
      <c r="O23" s="171" t="s">
        <v>754</v>
      </c>
      <c r="P23" s="7" t="s">
        <v>46</v>
      </c>
      <c r="Q23" s="7" t="s">
        <v>46</v>
      </c>
      <c r="R23" s="313"/>
      <c r="S23" s="7"/>
      <c r="T23" s="7" t="s">
        <v>755</v>
      </c>
      <c r="U23" s="8"/>
      <c r="V23" s="105" t="s">
        <v>758</v>
      </c>
      <c r="W23" s="7">
        <v>0.4</v>
      </c>
      <c r="X23" s="9">
        <v>8.5</v>
      </c>
      <c r="Y23" s="10">
        <v>1.5</v>
      </c>
      <c r="Z23" s="11">
        <v>0.2</v>
      </c>
      <c r="AA23" s="12">
        <v>113.1</v>
      </c>
      <c r="AB23" s="12">
        <v>110.3</v>
      </c>
      <c r="AC23" s="12">
        <v>33.9</v>
      </c>
      <c r="AD23" s="12">
        <v>23.3</v>
      </c>
      <c r="AE23" s="12">
        <v>291.2</v>
      </c>
      <c r="AF23" s="13"/>
    </row>
    <row r="24" spans="1:65" s="14" customFormat="1" ht="130.5" customHeight="1" x14ac:dyDescent="0.2">
      <c r="A24" s="7">
        <v>22</v>
      </c>
      <c r="B24" s="20">
        <v>45037</v>
      </c>
      <c r="C24" s="7" t="s">
        <v>695</v>
      </c>
      <c r="D24" s="10" t="s">
        <v>696</v>
      </c>
      <c r="E24" s="7" t="s">
        <v>697</v>
      </c>
      <c r="F24" s="44"/>
      <c r="G24" s="171" t="s">
        <v>759</v>
      </c>
      <c r="H24" s="196">
        <v>1973</v>
      </c>
      <c r="I24" s="163">
        <v>613</v>
      </c>
      <c r="J24" s="192">
        <v>200</v>
      </c>
      <c r="K24" s="45">
        <v>78.421000000000006</v>
      </c>
      <c r="L24" s="7">
        <v>78.421000000000006</v>
      </c>
      <c r="M24" s="7">
        <v>0</v>
      </c>
      <c r="N24" s="7">
        <v>0</v>
      </c>
      <c r="O24" s="171" t="s">
        <v>754</v>
      </c>
      <c r="P24" s="7" t="s">
        <v>46</v>
      </c>
      <c r="Q24" s="7" t="s">
        <v>46</v>
      </c>
      <c r="R24" s="264"/>
      <c r="S24" s="7"/>
      <c r="T24" s="7" t="s">
        <v>755</v>
      </c>
      <c r="U24" s="8"/>
      <c r="V24" s="105" t="s">
        <v>758</v>
      </c>
      <c r="W24" s="7">
        <v>0.4</v>
      </c>
      <c r="X24" s="9">
        <v>8.5</v>
      </c>
      <c r="Y24" s="10">
        <v>1.4</v>
      </c>
      <c r="Z24" s="11">
        <v>0.2</v>
      </c>
      <c r="AA24" s="12">
        <v>111.8</v>
      </c>
      <c r="AB24" s="12">
        <v>109</v>
      </c>
      <c r="AC24" s="12">
        <v>33.5</v>
      </c>
      <c r="AD24" s="12">
        <v>23.2</v>
      </c>
      <c r="AE24" s="12">
        <v>288</v>
      </c>
      <c r="AF24" s="13"/>
    </row>
    <row r="25" spans="1:65" s="15" customFormat="1" x14ac:dyDescent="0.2">
      <c r="A25" s="258" t="s">
        <v>30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60"/>
      <c r="AE25" s="34">
        <f xml:space="preserve"> SUM(AE3:AE24)</f>
        <v>4802.0999999999995</v>
      </c>
      <c r="AF25" s="3"/>
      <c r="BF25" s="14"/>
      <c r="BG25" s="14"/>
      <c r="BH25" s="14"/>
      <c r="BI25" s="14"/>
      <c r="BJ25" s="14"/>
      <c r="BK25" s="14"/>
      <c r="BL25" s="14"/>
      <c r="BM25" s="14"/>
    </row>
    <row r="26" spans="1:65" x14ac:dyDescent="0.25">
      <c r="BF26" s="17"/>
      <c r="BG26" s="17"/>
      <c r="BH26" s="17"/>
      <c r="BI26" s="17"/>
      <c r="BJ26" s="17"/>
      <c r="BK26" s="17"/>
      <c r="BL26" s="17"/>
      <c r="BM26" s="1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</sheetData>
  <mergeCells count="4">
    <mergeCell ref="A1:E1"/>
    <mergeCell ref="G1:AE1"/>
    <mergeCell ref="R3:R24"/>
    <mergeCell ref="A25:AD25"/>
  </mergeCell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"/>
  <sheetViews>
    <sheetView workbookViewId="0">
      <selection activeCell="S18" sqref="R18:S19"/>
    </sheetView>
  </sheetViews>
  <sheetFormatPr defaultColWidth="8.875" defaultRowHeight="15.75" x14ac:dyDescent="0.25"/>
  <cols>
    <col min="22" max="22" width="9"/>
  </cols>
  <sheetData>
    <row r="1" spans="1:66" ht="21" x14ac:dyDescent="0.35">
      <c r="A1" s="314" t="s">
        <v>202</v>
      </c>
      <c r="B1" s="314"/>
      <c r="C1" s="314"/>
      <c r="D1" s="314"/>
      <c r="E1" s="314"/>
      <c r="F1" s="93">
        <v>0</v>
      </c>
      <c r="G1" s="315" t="s">
        <v>33</v>
      </c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94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</row>
    <row r="2" spans="1:66" ht="229.5" x14ac:dyDescent="0.25">
      <c r="A2" s="96" t="s">
        <v>0</v>
      </c>
      <c r="B2" s="96" t="s">
        <v>20</v>
      </c>
      <c r="C2" s="96" t="s">
        <v>1</v>
      </c>
      <c r="D2" s="96" t="s">
        <v>2</v>
      </c>
      <c r="E2" s="96" t="s">
        <v>3</v>
      </c>
      <c r="F2" s="96" t="s">
        <v>32</v>
      </c>
      <c r="G2" s="96" t="s">
        <v>4</v>
      </c>
      <c r="H2" s="96" t="s">
        <v>14</v>
      </c>
      <c r="I2" s="96" t="s">
        <v>5</v>
      </c>
      <c r="J2" s="96" t="s">
        <v>15</v>
      </c>
      <c r="K2" s="96" t="s">
        <v>16</v>
      </c>
      <c r="L2" s="96" t="s">
        <v>17</v>
      </c>
      <c r="M2" s="96" t="s">
        <v>18</v>
      </c>
      <c r="N2" s="96" t="s">
        <v>21</v>
      </c>
      <c r="O2" s="96" t="s">
        <v>19</v>
      </c>
      <c r="P2" s="96" t="s">
        <v>6</v>
      </c>
      <c r="Q2" s="96" t="s">
        <v>22</v>
      </c>
      <c r="R2" s="96" t="s">
        <v>7</v>
      </c>
      <c r="S2" s="96" t="s">
        <v>8</v>
      </c>
      <c r="T2" s="96" t="s">
        <v>9</v>
      </c>
      <c r="U2" s="96" t="s">
        <v>10</v>
      </c>
      <c r="V2" s="33" t="s">
        <v>51</v>
      </c>
      <c r="W2" s="97" t="s">
        <v>11</v>
      </c>
      <c r="X2" s="97" t="s">
        <v>12</v>
      </c>
      <c r="Y2" s="97" t="s">
        <v>23</v>
      </c>
      <c r="Z2" s="97" t="s">
        <v>13</v>
      </c>
      <c r="AA2" s="97" t="s">
        <v>24</v>
      </c>
      <c r="AB2" s="97" t="s">
        <v>25</v>
      </c>
      <c r="AC2" s="97" t="s">
        <v>26</v>
      </c>
      <c r="AD2" s="97" t="s">
        <v>27</v>
      </c>
      <c r="AE2" s="97" t="s">
        <v>28</v>
      </c>
      <c r="AF2" s="97" t="s">
        <v>29</v>
      </c>
      <c r="AG2" s="98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</row>
    <row r="3" spans="1:66" ht="221.25" customHeight="1" x14ac:dyDescent="0.25">
      <c r="A3" s="128">
        <v>1</v>
      </c>
      <c r="B3" s="129">
        <v>45008</v>
      </c>
      <c r="C3" s="128" t="s">
        <v>203</v>
      </c>
      <c r="D3" s="128" t="s">
        <v>204</v>
      </c>
      <c r="E3" s="128" t="s">
        <v>205</v>
      </c>
      <c r="F3" s="128" t="s">
        <v>206</v>
      </c>
      <c r="G3" s="128" t="s">
        <v>207</v>
      </c>
      <c r="H3" s="128" t="s">
        <v>50</v>
      </c>
      <c r="I3" s="128">
        <v>60500</v>
      </c>
      <c r="J3" s="128">
        <v>0</v>
      </c>
      <c r="K3" s="128">
        <v>0</v>
      </c>
      <c r="L3" s="128">
        <v>0</v>
      </c>
      <c r="M3" s="128">
        <v>0</v>
      </c>
      <c r="N3" s="128" t="s">
        <v>50</v>
      </c>
      <c r="O3" s="128" t="s">
        <v>50</v>
      </c>
      <c r="P3" s="128" t="s">
        <v>50</v>
      </c>
      <c r="Q3" s="128" t="s">
        <v>50</v>
      </c>
      <c r="R3" s="128" t="s">
        <v>50</v>
      </c>
      <c r="S3" s="128" t="s">
        <v>50</v>
      </c>
      <c r="T3" s="128">
        <v>0</v>
      </c>
      <c r="U3" s="130" t="s">
        <v>208</v>
      </c>
      <c r="V3" s="135" t="s">
        <v>50</v>
      </c>
      <c r="W3" s="128"/>
      <c r="X3" s="128"/>
      <c r="Y3" s="131"/>
      <c r="Z3" s="132"/>
      <c r="AA3" s="133"/>
      <c r="AB3" s="134"/>
      <c r="AC3" s="134"/>
      <c r="AD3" s="134"/>
      <c r="AE3" s="134"/>
      <c r="AF3" s="134"/>
      <c r="AG3" s="100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</row>
    <row r="4" spans="1:66" ht="23.25" x14ac:dyDescent="0.25">
      <c r="A4" s="316" t="s">
        <v>30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102">
        <v>0</v>
      </c>
      <c r="AG4" s="92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1"/>
      <c r="BH4" s="101"/>
      <c r="BI4" s="101"/>
      <c r="BJ4" s="101"/>
      <c r="BK4" s="101"/>
      <c r="BL4" s="101"/>
      <c r="BM4" s="101"/>
      <c r="BN4" s="101"/>
    </row>
    <row r="5" spans="1:66" ht="23.25" x14ac:dyDescent="0.25">
      <c r="A5" s="89"/>
      <c r="B5" s="89"/>
      <c r="C5" s="89"/>
      <c r="D5" s="90"/>
      <c r="E5" s="90"/>
      <c r="F5" s="90"/>
      <c r="G5" s="89"/>
      <c r="H5" s="89"/>
      <c r="I5" s="89"/>
      <c r="J5" s="89"/>
      <c r="K5" s="90"/>
      <c r="L5" s="90"/>
      <c r="M5" s="90"/>
      <c r="N5" s="90"/>
      <c r="O5" s="89"/>
      <c r="P5" s="90"/>
      <c r="Q5" s="89"/>
      <c r="R5" s="90"/>
      <c r="S5" s="90"/>
      <c r="T5" s="90"/>
      <c r="U5" s="90"/>
      <c r="V5" s="90"/>
      <c r="W5" s="89"/>
      <c r="X5" s="89"/>
      <c r="Y5" s="89"/>
      <c r="Z5" s="89"/>
      <c r="AA5" s="89"/>
      <c r="AB5" s="91"/>
      <c r="AC5" s="90"/>
      <c r="AD5" s="90"/>
      <c r="AE5" s="90"/>
      <c r="AF5" s="90"/>
      <c r="AG5" s="92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1"/>
      <c r="BH5" s="91"/>
      <c r="BI5" s="91"/>
      <c r="BJ5" s="91"/>
      <c r="BK5" s="91"/>
      <c r="BL5" s="91"/>
      <c r="BM5" s="91"/>
      <c r="BN5" s="91"/>
    </row>
    <row r="6" spans="1:66" ht="23.25" x14ac:dyDescent="0.25">
      <c r="A6" s="89"/>
      <c r="B6" s="89"/>
      <c r="C6" s="89"/>
      <c r="D6" s="90"/>
      <c r="E6" s="90"/>
      <c r="F6" s="90"/>
      <c r="G6" s="89"/>
      <c r="H6" s="89"/>
      <c r="I6" s="89"/>
      <c r="J6" s="89"/>
      <c r="K6" s="90"/>
      <c r="L6" s="90"/>
      <c r="M6" s="90"/>
      <c r="N6" s="90"/>
      <c r="O6" s="89"/>
      <c r="P6" s="90"/>
      <c r="Q6" s="89"/>
      <c r="R6" s="90"/>
      <c r="S6" s="90"/>
      <c r="T6" s="90"/>
      <c r="U6" s="90"/>
      <c r="V6" s="90"/>
      <c r="W6" s="89"/>
      <c r="X6" s="89"/>
      <c r="Y6" s="89"/>
      <c r="Z6" s="89"/>
      <c r="AA6" s="89"/>
      <c r="AB6" s="91"/>
      <c r="AC6" s="90"/>
      <c r="AD6" s="90"/>
      <c r="AE6" s="90"/>
      <c r="AF6" s="90"/>
      <c r="AG6" s="92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</row>
  </sheetData>
  <mergeCells count="3">
    <mergeCell ref="A1:E1"/>
    <mergeCell ref="G1:AF1"/>
    <mergeCell ref="A4:AE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T23" sqref="T23:T24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78.75" x14ac:dyDescent="0.25">
      <c r="A3" s="26">
        <v>1</v>
      </c>
      <c r="B3" s="27">
        <v>45009</v>
      </c>
      <c r="C3" s="26" t="s">
        <v>209</v>
      </c>
      <c r="D3" s="37">
        <v>0</v>
      </c>
      <c r="E3" s="26" t="s">
        <v>210</v>
      </c>
      <c r="F3" s="26">
        <v>0</v>
      </c>
      <c r="G3" s="26" t="s">
        <v>211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110" t="s">
        <v>212</v>
      </c>
      <c r="V3" s="29" t="s">
        <v>50</v>
      </c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U26" sqref="U26:U27"/>
    </sheetView>
  </sheetViews>
  <sheetFormatPr defaultColWidth="9" defaultRowHeight="15.75" x14ac:dyDescent="0.25"/>
  <sheetData>
    <row r="1" spans="1:65" ht="43.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03.5" x14ac:dyDescent="0.3">
      <c r="A3" s="198">
        <v>1</v>
      </c>
      <c r="B3" s="198" t="s">
        <v>760</v>
      </c>
      <c r="C3" s="198" t="s">
        <v>761</v>
      </c>
      <c r="D3" s="198" t="s">
        <v>762</v>
      </c>
      <c r="E3" s="198" t="s">
        <v>763</v>
      </c>
      <c r="F3" s="198"/>
      <c r="G3" s="198" t="s">
        <v>764</v>
      </c>
      <c r="H3" s="198">
        <v>1971</v>
      </c>
      <c r="I3" s="198">
        <v>19750</v>
      </c>
      <c r="J3" s="198">
        <v>15000</v>
      </c>
      <c r="K3" s="198">
        <v>5138.8519999999999</v>
      </c>
      <c r="L3" s="198">
        <v>3724.8519999999999</v>
      </c>
      <c r="M3" s="198">
        <v>15</v>
      </c>
      <c r="N3" s="198">
        <v>1399</v>
      </c>
      <c r="O3" s="198" t="s">
        <v>765</v>
      </c>
      <c r="P3" s="198" t="s">
        <v>46</v>
      </c>
      <c r="Q3" s="198" t="s">
        <v>46</v>
      </c>
      <c r="R3" s="198"/>
      <c r="S3" s="198" t="s">
        <v>103</v>
      </c>
      <c r="T3" s="198">
        <v>8000</v>
      </c>
      <c r="U3" s="199"/>
      <c r="V3" s="198"/>
      <c r="W3" s="198"/>
      <c r="X3" s="200"/>
      <c r="Y3" s="201"/>
      <c r="Z3" s="202"/>
      <c r="AA3" s="203"/>
      <c r="AB3" s="203"/>
      <c r="AC3" s="203"/>
      <c r="AD3" s="203"/>
      <c r="AE3" s="203"/>
      <c r="AF3" s="204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</row>
    <row r="4" spans="1:65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60"/>
      <c r="AE4" s="34">
        <v>0</v>
      </c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x14ac:dyDescent="0.25"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J19" sqref="J19"/>
    </sheetView>
  </sheetViews>
  <sheetFormatPr defaultColWidth="9" defaultRowHeight="15.75" x14ac:dyDescent="0.25"/>
  <cols>
    <col min="2" max="2" width="9.875" bestFit="1" customWidth="1"/>
    <col min="6" max="6" width="11" customWidth="1"/>
  </cols>
  <sheetData>
    <row r="1" spans="1:65" ht="36.75" customHeight="1" x14ac:dyDescent="0.35">
      <c r="A1" s="277" t="s">
        <v>31</v>
      </c>
      <c r="B1" s="277"/>
      <c r="C1" s="277"/>
      <c r="D1" s="277"/>
      <c r="E1" s="27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50" x14ac:dyDescent="0.25">
      <c r="A3" s="216">
        <v>1</v>
      </c>
      <c r="B3" s="244">
        <v>45033</v>
      </c>
      <c r="C3" s="216" t="s">
        <v>262</v>
      </c>
      <c r="D3" s="216" t="s">
        <v>263</v>
      </c>
      <c r="E3" s="216" t="s">
        <v>264</v>
      </c>
      <c r="F3" s="216" t="s">
        <v>265</v>
      </c>
      <c r="G3" s="216" t="s">
        <v>266</v>
      </c>
      <c r="H3" s="216">
        <v>1962</v>
      </c>
      <c r="I3" s="216">
        <v>27459</v>
      </c>
      <c r="J3" s="216">
        <v>8000</v>
      </c>
      <c r="K3" s="245">
        <v>6345</v>
      </c>
      <c r="L3" s="245">
        <v>6500</v>
      </c>
      <c r="M3" s="216" t="s">
        <v>46</v>
      </c>
      <c r="N3" s="216" t="s">
        <v>46</v>
      </c>
      <c r="O3" s="216" t="s">
        <v>267</v>
      </c>
      <c r="P3" s="216" t="s">
        <v>45</v>
      </c>
      <c r="Q3" s="216" t="s">
        <v>46</v>
      </c>
      <c r="R3" s="216" t="s">
        <v>45</v>
      </c>
      <c r="S3" s="216" t="s">
        <v>213</v>
      </c>
      <c r="T3" s="216">
        <v>1000</v>
      </c>
      <c r="U3" s="246" t="s">
        <v>46</v>
      </c>
      <c r="V3" s="216"/>
      <c r="W3" s="216"/>
      <c r="X3" s="247"/>
      <c r="Y3" s="247"/>
      <c r="Z3" s="247"/>
      <c r="AA3" s="247"/>
      <c r="AB3" s="247"/>
      <c r="AC3" s="247"/>
      <c r="AD3" s="247"/>
      <c r="AE3" s="247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60"/>
      <c r="AE4" s="34">
        <v>0</v>
      </c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x14ac:dyDescent="0.25"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R20" sqref="R20"/>
    </sheetView>
  </sheetViews>
  <sheetFormatPr defaultColWidth="9" defaultRowHeight="15.75" x14ac:dyDescent="0.25"/>
  <cols>
    <col min="1" max="1" width="2.375" bestFit="1" customWidth="1"/>
    <col min="2" max="2" width="8.875" bestFit="1" customWidth="1"/>
    <col min="3" max="3" width="9.375" bestFit="1" customWidth="1"/>
    <col min="4" max="4" width="10.125" bestFit="1" customWidth="1"/>
    <col min="5" max="5" width="10" bestFit="1" customWidth="1"/>
    <col min="6" max="6" width="16.625" bestFit="1" customWidth="1"/>
    <col min="7" max="7" width="14.5" bestFit="1" customWidth="1"/>
    <col min="8" max="8" width="9.875" bestFit="1" customWidth="1"/>
    <col min="9" max="9" width="9" bestFit="1" customWidth="1"/>
    <col min="10" max="10" width="9.875" bestFit="1" customWidth="1"/>
    <col min="11" max="13" width="10" bestFit="1" customWidth="1"/>
    <col min="14" max="14" width="10.125" customWidth="1"/>
    <col min="15" max="15" width="24.125" bestFit="1" customWidth="1"/>
    <col min="16" max="16" width="10" bestFit="1" customWidth="1"/>
    <col min="17" max="17" width="10.125" bestFit="1" customWidth="1"/>
    <col min="18" max="18" width="46" bestFit="1" customWidth="1"/>
    <col min="19" max="19" width="10.625" bestFit="1" customWidth="1"/>
    <col min="20" max="21" width="10" bestFit="1" customWidth="1"/>
    <col min="22" max="22" width="9.5" bestFit="1" customWidth="1"/>
    <col min="23" max="23" width="10" bestFit="1" customWidth="1"/>
    <col min="24" max="24" width="10.125" customWidth="1"/>
    <col min="25" max="25" width="10" bestFit="1" customWidth="1"/>
    <col min="26" max="26" width="9.625" bestFit="1" customWidth="1"/>
    <col min="27" max="27" width="10.125" bestFit="1" customWidth="1"/>
    <col min="28" max="28" width="10" bestFit="1" customWidth="1"/>
    <col min="29" max="29" width="8.625" bestFit="1" customWidth="1"/>
    <col min="30" max="30" width="7.625" bestFit="1" customWidth="1"/>
    <col min="31" max="31" width="10.125" customWidth="1"/>
  </cols>
  <sheetData>
    <row r="1" spans="1:65" ht="53.25" customHeight="1" x14ac:dyDescent="0.35">
      <c r="A1" s="257" t="s">
        <v>31</v>
      </c>
      <c r="B1" s="257"/>
      <c r="C1" s="257"/>
      <c r="D1" s="257"/>
      <c r="E1" s="257"/>
      <c r="F1" s="137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91.25" x14ac:dyDescent="0.25">
      <c r="A2" s="206" t="s">
        <v>0</v>
      </c>
      <c r="B2" s="206" t="s">
        <v>20</v>
      </c>
      <c r="C2" s="206" t="s">
        <v>1</v>
      </c>
      <c r="D2" s="206" t="s">
        <v>2</v>
      </c>
      <c r="E2" s="206" t="s">
        <v>3</v>
      </c>
      <c r="F2" s="206" t="s">
        <v>32</v>
      </c>
      <c r="G2" s="206" t="s">
        <v>4</v>
      </c>
      <c r="H2" s="206" t="s">
        <v>14</v>
      </c>
      <c r="I2" s="206" t="s">
        <v>5</v>
      </c>
      <c r="J2" s="206" t="s">
        <v>15</v>
      </c>
      <c r="K2" s="206" t="s">
        <v>16</v>
      </c>
      <c r="L2" s="206" t="s">
        <v>17</v>
      </c>
      <c r="M2" s="206" t="s">
        <v>18</v>
      </c>
      <c r="N2" s="206" t="s">
        <v>21</v>
      </c>
      <c r="O2" s="206" t="s">
        <v>19</v>
      </c>
      <c r="P2" s="206" t="s">
        <v>6</v>
      </c>
      <c r="Q2" s="206" t="s">
        <v>22</v>
      </c>
      <c r="R2" s="206" t="s">
        <v>766</v>
      </c>
      <c r="S2" s="206" t="s">
        <v>8</v>
      </c>
      <c r="T2" s="206" t="s">
        <v>9</v>
      </c>
      <c r="U2" s="206" t="s">
        <v>10</v>
      </c>
      <c r="V2" s="207" t="s">
        <v>11</v>
      </c>
      <c r="W2" s="207" t="s">
        <v>12</v>
      </c>
      <c r="X2" s="207" t="s">
        <v>23</v>
      </c>
      <c r="Y2" s="207" t="s">
        <v>13</v>
      </c>
      <c r="Z2" s="207" t="s">
        <v>24</v>
      </c>
      <c r="AA2" s="207" t="s">
        <v>25</v>
      </c>
      <c r="AB2" s="207" t="s">
        <v>26</v>
      </c>
      <c r="AC2" s="207" t="s">
        <v>27</v>
      </c>
      <c r="AD2" s="207" t="s">
        <v>28</v>
      </c>
      <c r="AE2" s="207" t="s">
        <v>29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117.75" customHeight="1" x14ac:dyDescent="0.25">
      <c r="A3" s="216">
        <v>1</v>
      </c>
      <c r="B3" s="217"/>
      <c r="C3" s="217" t="s">
        <v>767</v>
      </c>
      <c r="D3" s="217" t="s">
        <v>768</v>
      </c>
      <c r="E3" s="217" t="s">
        <v>769</v>
      </c>
      <c r="F3" s="217" t="s">
        <v>770</v>
      </c>
      <c r="G3" s="217" t="s">
        <v>771</v>
      </c>
      <c r="H3" s="217" t="s">
        <v>772</v>
      </c>
      <c r="I3" s="218">
        <v>11391</v>
      </c>
      <c r="J3" s="218">
        <v>17000</v>
      </c>
      <c r="K3" s="218">
        <v>6065</v>
      </c>
      <c r="L3" s="218">
        <v>6065</v>
      </c>
      <c r="M3" s="217">
        <v>0</v>
      </c>
      <c r="N3" s="217" t="s">
        <v>46</v>
      </c>
      <c r="O3" s="217" t="s">
        <v>773</v>
      </c>
      <c r="P3" s="217" t="s">
        <v>774</v>
      </c>
      <c r="Q3" s="217" t="s">
        <v>775</v>
      </c>
      <c r="R3" s="217" t="s">
        <v>776</v>
      </c>
      <c r="S3" s="217" t="s">
        <v>777</v>
      </c>
      <c r="T3" s="217">
        <v>6000</v>
      </c>
      <c r="U3" s="219"/>
      <c r="V3" s="220"/>
      <c r="W3" s="220"/>
      <c r="X3" s="221"/>
      <c r="Y3" s="222"/>
      <c r="Z3" s="223"/>
      <c r="AA3" s="224"/>
      <c r="AB3" s="224"/>
      <c r="AC3" s="224"/>
      <c r="AD3" s="224"/>
      <c r="AE3" s="224"/>
      <c r="AF3" s="160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60"/>
      <c r="AE4" s="34"/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ht="18.75" x14ac:dyDescent="0.3">
      <c r="A5" s="208"/>
      <c r="B5" s="208"/>
      <c r="C5" s="208"/>
      <c r="D5" s="209"/>
      <c r="E5" s="209"/>
      <c r="F5" s="209"/>
      <c r="G5" s="208"/>
      <c r="H5" s="208"/>
      <c r="I5" s="208"/>
      <c r="J5" s="208"/>
      <c r="K5" s="209"/>
      <c r="L5" s="209"/>
      <c r="M5" s="209"/>
      <c r="N5" s="209"/>
      <c r="O5" s="208"/>
      <c r="P5" s="209"/>
      <c r="Q5" s="208"/>
      <c r="R5" s="209"/>
      <c r="S5" s="209"/>
      <c r="T5" s="209"/>
      <c r="U5" s="209"/>
      <c r="V5" s="208"/>
      <c r="W5" s="208"/>
      <c r="X5" s="208"/>
      <c r="Y5" s="208"/>
      <c r="Z5" s="208"/>
      <c r="AA5" s="210"/>
      <c r="AB5" s="209"/>
      <c r="AC5" s="209"/>
      <c r="AD5" s="209"/>
      <c r="AE5" s="209"/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6"/>
  <sheetViews>
    <sheetView tabSelected="1" zoomScaleNormal="100" workbookViewId="0">
      <selection activeCell="I2" sqref="I2"/>
    </sheetView>
  </sheetViews>
  <sheetFormatPr defaultColWidth="8.875" defaultRowHeight="115.5" customHeight="1" x14ac:dyDescent="0.25"/>
  <cols>
    <col min="1" max="1" width="5.875" customWidth="1"/>
    <col min="2" max="3" width="9.875" customWidth="1"/>
    <col min="4" max="4" width="11" customWidth="1"/>
    <col min="5" max="5" width="15.375" customWidth="1"/>
    <col min="6" max="6" width="13.75" customWidth="1"/>
    <col min="7" max="7" width="13" customWidth="1"/>
    <col min="8" max="8" width="10.875" customWidth="1"/>
    <col min="9" max="9" width="9.5" customWidth="1"/>
    <col min="10" max="10" width="9" customWidth="1"/>
    <col min="11" max="11" width="8.375" customWidth="1"/>
    <col min="12" max="12" width="8.75" customWidth="1"/>
    <col min="13" max="14" width="10.375" customWidth="1"/>
    <col min="15" max="15" width="15.375" customWidth="1"/>
    <col min="16" max="16" width="9.125" customWidth="1"/>
    <col min="17" max="17" width="7.875" customWidth="1"/>
    <col min="18" max="18" width="13.5" customWidth="1"/>
    <col min="19" max="19" width="15.375" customWidth="1"/>
    <col min="20" max="21" width="10.5" customWidth="1"/>
    <col min="22" max="22" width="12.25" customWidth="1"/>
  </cols>
  <sheetData>
    <row r="1" spans="1:27" ht="39" customHeight="1" x14ac:dyDescent="0.25">
      <c r="A1" s="324" t="s">
        <v>796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</row>
    <row r="2" spans="1:27" ht="135" customHeight="1" x14ac:dyDescent="0.25">
      <c r="A2" s="253" t="s">
        <v>0</v>
      </c>
      <c r="B2" s="253" t="s">
        <v>20</v>
      </c>
      <c r="C2" s="253" t="s">
        <v>1</v>
      </c>
      <c r="D2" s="253" t="s">
        <v>2</v>
      </c>
      <c r="E2" s="253" t="s">
        <v>3</v>
      </c>
      <c r="F2" s="253" t="s">
        <v>32</v>
      </c>
      <c r="G2" s="253" t="s">
        <v>4</v>
      </c>
      <c r="H2" s="253" t="s">
        <v>781</v>
      </c>
      <c r="I2" s="253" t="s">
        <v>780</v>
      </c>
      <c r="J2" s="253" t="s">
        <v>5</v>
      </c>
      <c r="K2" s="254" t="s">
        <v>778</v>
      </c>
      <c r="L2" s="253" t="s">
        <v>16</v>
      </c>
      <c r="M2" s="253" t="s">
        <v>17</v>
      </c>
      <c r="N2" s="253" t="s">
        <v>18</v>
      </c>
      <c r="O2" s="253" t="s">
        <v>21</v>
      </c>
      <c r="P2" s="253" t="s">
        <v>19</v>
      </c>
      <c r="Q2" s="253" t="s">
        <v>6</v>
      </c>
      <c r="R2" s="253" t="s">
        <v>22</v>
      </c>
      <c r="S2" s="253" t="s">
        <v>7</v>
      </c>
      <c r="T2" s="253" t="s">
        <v>8</v>
      </c>
      <c r="U2" s="253" t="s">
        <v>9</v>
      </c>
      <c r="V2" s="253" t="s">
        <v>10</v>
      </c>
    </row>
    <row r="3" spans="1:27" s="255" customFormat="1" ht="170.25" customHeight="1" x14ac:dyDescent="0.25">
      <c r="A3" s="136">
        <v>1</v>
      </c>
      <c r="B3" s="317">
        <v>45253</v>
      </c>
      <c r="C3" s="136" t="s">
        <v>782</v>
      </c>
      <c r="D3" s="136" t="s">
        <v>783</v>
      </c>
      <c r="E3" s="136" t="s">
        <v>784</v>
      </c>
      <c r="F3" s="136" t="s">
        <v>785</v>
      </c>
      <c r="G3" s="186" t="s">
        <v>786</v>
      </c>
      <c r="H3" s="186" t="s">
        <v>787</v>
      </c>
      <c r="I3" s="318">
        <v>1972</v>
      </c>
      <c r="J3" s="136">
        <v>3518</v>
      </c>
      <c r="K3" s="318">
        <v>1000</v>
      </c>
      <c r="L3" s="318">
        <v>850</v>
      </c>
      <c r="M3" s="136">
        <v>850</v>
      </c>
      <c r="N3" s="136" t="s">
        <v>166</v>
      </c>
      <c r="O3" s="136" t="s">
        <v>46</v>
      </c>
      <c r="P3" s="136" t="s">
        <v>788</v>
      </c>
      <c r="Q3" s="136" t="s">
        <v>45</v>
      </c>
      <c r="R3" s="136" t="s">
        <v>789</v>
      </c>
      <c r="S3" s="319" t="s">
        <v>795</v>
      </c>
      <c r="T3" s="136" t="s">
        <v>779</v>
      </c>
      <c r="U3" s="136">
        <v>3000</v>
      </c>
      <c r="V3" s="320"/>
      <c r="W3" s="321"/>
      <c r="AA3" s="256"/>
    </row>
    <row r="4" spans="1:27" ht="176.25" customHeight="1" x14ac:dyDescent="0.25">
      <c r="A4" s="322">
        <v>2</v>
      </c>
      <c r="B4" s="317">
        <v>45253</v>
      </c>
      <c r="C4" s="136" t="s">
        <v>782</v>
      </c>
      <c r="D4" s="136" t="s">
        <v>783</v>
      </c>
      <c r="E4" s="136" t="s">
        <v>784</v>
      </c>
      <c r="F4" s="136" t="s">
        <v>785</v>
      </c>
      <c r="G4" s="186" t="s">
        <v>790</v>
      </c>
      <c r="H4" s="186" t="s">
        <v>787</v>
      </c>
      <c r="I4" s="322">
        <v>1976</v>
      </c>
      <c r="J4" s="322">
        <v>1654</v>
      </c>
      <c r="K4" s="322">
        <v>300</v>
      </c>
      <c r="L4" s="322">
        <v>300</v>
      </c>
      <c r="M4" s="322">
        <v>300</v>
      </c>
      <c r="N4" s="322" t="s">
        <v>166</v>
      </c>
      <c r="O4" s="322" t="s">
        <v>46</v>
      </c>
      <c r="P4" s="322" t="s">
        <v>788</v>
      </c>
      <c r="Q4" s="322" t="s">
        <v>45</v>
      </c>
      <c r="R4" s="136" t="s">
        <v>789</v>
      </c>
      <c r="S4" s="136" t="s">
        <v>795</v>
      </c>
      <c r="T4" s="136" t="s">
        <v>779</v>
      </c>
      <c r="U4" s="136">
        <v>3000</v>
      </c>
      <c r="V4" s="322"/>
      <c r="W4" s="323"/>
    </row>
    <row r="5" spans="1:27" ht="135.75" customHeight="1" x14ac:dyDescent="0.25">
      <c r="A5" s="322">
        <v>3</v>
      </c>
      <c r="B5" s="317">
        <v>45253</v>
      </c>
      <c r="C5" s="136" t="s">
        <v>782</v>
      </c>
      <c r="D5" s="136" t="s">
        <v>783</v>
      </c>
      <c r="E5" s="136" t="s">
        <v>784</v>
      </c>
      <c r="F5" s="136" t="s">
        <v>785</v>
      </c>
      <c r="G5" s="186" t="s">
        <v>791</v>
      </c>
      <c r="H5" s="186" t="s">
        <v>787</v>
      </c>
      <c r="I5" s="322">
        <v>1978</v>
      </c>
      <c r="J5" s="322">
        <v>176</v>
      </c>
      <c r="K5" s="322">
        <v>60</v>
      </c>
      <c r="L5" s="322">
        <v>50</v>
      </c>
      <c r="M5" s="322">
        <v>50</v>
      </c>
      <c r="N5" s="322" t="s">
        <v>166</v>
      </c>
      <c r="O5" s="322" t="s">
        <v>46</v>
      </c>
      <c r="P5" s="136" t="s">
        <v>792</v>
      </c>
      <c r="Q5" s="322" t="s">
        <v>45</v>
      </c>
      <c r="R5" s="136" t="s">
        <v>789</v>
      </c>
      <c r="S5" s="136" t="s">
        <v>795</v>
      </c>
      <c r="T5" s="136" t="s">
        <v>779</v>
      </c>
      <c r="U5" s="136">
        <v>3000</v>
      </c>
      <c r="V5" s="322"/>
      <c r="W5" s="323"/>
    </row>
    <row r="6" spans="1:27" ht="143.25" customHeight="1" x14ac:dyDescent="0.25">
      <c r="A6" s="322">
        <v>4</v>
      </c>
      <c r="B6" s="317">
        <v>45253</v>
      </c>
      <c r="C6" s="136" t="s">
        <v>782</v>
      </c>
      <c r="D6" s="136" t="s">
        <v>783</v>
      </c>
      <c r="E6" s="136" t="s">
        <v>784</v>
      </c>
      <c r="F6" s="136" t="s">
        <v>785</v>
      </c>
      <c r="G6" s="136" t="s">
        <v>793</v>
      </c>
      <c r="H6" s="186" t="s">
        <v>787</v>
      </c>
      <c r="I6" s="322">
        <v>1990</v>
      </c>
      <c r="J6" s="322">
        <v>747</v>
      </c>
      <c r="K6" s="322">
        <v>100</v>
      </c>
      <c r="L6" s="322">
        <v>90</v>
      </c>
      <c r="M6" s="322">
        <v>90</v>
      </c>
      <c r="N6" s="322" t="s">
        <v>166</v>
      </c>
      <c r="O6" s="322" t="s">
        <v>46</v>
      </c>
      <c r="P6" s="322" t="s">
        <v>788</v>
      </c>
      <c r="Q6" s="322" t="s">
        <v>45</v>
      </c>
      <c r="R6" s="136" t="s">
        <v>794</v>
      </c>
      <c r="S6" s="136" t="s">
        <v>795</v>
      </c>
      <c r="T6" s="136" t="s">
        <v>779</v>
      </c>
      <c r="U6" s="136">
        <v>3000</v>
      </c>
      <c r="V6" s="322"/>
      <c r="W6" s="323"/>
    </row>
  </sheetData>
  <mergeCells count="1">
    <mergeCell ref="A1:V1"/>
  </mergeCells>
  <hyperlinks>
    <hyperlink ref="S3" r:id="rId1"/>
  </hyperlinks>
  <pageMargins left="0.7" right="0.7" top="0.75" bottom="0.75" header="0.3" footer="0.3"/>
  <pageSetup paperSize="9" scale="50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6"/>
  <sheetViews>
    <sheetView topLeftCell="F1" workbookViewId="0">
      <selection activeCell="J24" sqref="J24:J25"/>
    </sheetView>
  </sheetViews>
  <sheetFormatPr defaultColWidth="9.125" defaultRowHeight="23.25" x14ac:dyDescent="0.25"/>
  <cols>
    <col min="1" max="1" width="3" style="16" customWidth="1"/>
    <col min="2" max="2" width="6.875" style="16" customWidth="1"/>
    <col min="3" max="3" width="15.625" style="16" customWidth="1"/>
    <col min="4" max="4" width="17.875" style="4" customWidth="1"/>
    <col min="5" max="5" width="26.875" style="4" customWidth="1"/>
    <col min="6" max="6" width="20.5" style="4" customWidth="1"/>
    <col min="7" max="7" width="19.125" style="16" customWidth="1"/>
    <col min="8" max="8" width="14.625" style="16" customWidth="1"/>
    <col min="9" max="9" width="10.125" style="16" customWidth="1"/>
    <col min="10" max="10" width="18" style="16" customWidth="1"/>
    <col min="11" max="11" width="19.5" style="4" customWidth="1"/>
    <col min="12" max="12" width="28.375" style="4" customWidth="1"/>
    <col min="13" max="13" width="20" style="4" customWidth="1"/>
    <col min="14" max="14" width="25.375" style="4" customWidth="1"/>
    <col min="15" max="15" width="14.375" style="16" customWidth="1"/>
    <col min="16" max="16" width="14.125" style="4" customWidth="1"/>
    <col min="17" max="17" width="22" style="16" customWidth="1"/>
    <col min="18" max="18" width="20.125" style="4" customWidth="1"/>
    <col min="19" max="19" width="24.5" style="4" customWidth="1"/>
    <col min="20" max="20" width="20.125" style="4" customWidth="1"/>
    <col min="21" max="22" width="17.875" style="4" customWidth="1"/>
    <col min="23" max="23" width="25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3.875" style="4" customWidth="1"/>
    <col min="31" max="31" width="11" style="4" customWidth="1"/>
    <col min="32" max="32" width="19.5" style="4" customWidth="1"/>
    <col min="33" max="33" width="31.125" style="3" customWidth="1"/>
    <col min="34" max="16384" width="9.125" style="4"/>
  </cols>
  <sheetData>
    <row r="1" spans="1:66" s="2" customFormat="1" ht="21" x14ac:dyDescent="0.35">
      <c r="A1" s="257" t="s">
        <v>31</v>
      </c>
      <c r="B1" s="257"/>
      <c r="C1" s="257"/>
      <c r="D1" s="257"/>
      <c r="E1" s="257"/>
      <c r="F1" s="32">
        <f>AF5</f>
        <v>105.4552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76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63.75" x14ac:dyDescent="0.2">
      <c r="A3" s="7">
        <v>1</v>
      </c>
      <c r="B3" s="7"/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7">
        <v>1863</v>
      </c>
      <c r="J3" s="7">
        <v>1600</v>
      </c>
      <c r="K3" s="7">
        <v>300</v>
      </c>
      <c r="L3" s="7">
        <v>300</v>
      </c>
      <c r="M3" s="7" t="s">
        <v>46</v>
      </c>
      <c r="N3" s="7" t="s">
        <v>46</v>
      </c>
      <c r="O3" s="7" t="s">
        <v>68</v>
      </c>
      <c r="P3" s="7" t="s">
        <v>46</v>
      </c>
      <c r="Q3" s="7" t="s">
        <v>46</v>
      </c>
      <c r="R3" s="40" t="s">
        <v>69</v>
      </c>
      <c r="S3" s="7" t="s">
        <v>70</v>
      </c>
      <c r="T3" s="7">
        <v>1800</v>
      </c>
      <c r="U3" s="8"/>
      <c r="V3" s="25">
        <v>300</v>
      </c>
      <c r="W3" s="40" t="s">
        <v>71</v>
      </c>
      <c r="X3" s="7">
        <v>0.6</v>
      </c>
      <c r="Y3" s="48">
        <v>3.84</v>
      </c>
      <c r="Z3" s="7">
        <f>Y3*0.03</f>
        <v>0.1152</v>
      </c>
      <c r="AA3" s="40" t="s">
        <v>72</v>
      </c>
      <c r="AB3" s="104">
        <v>70</v>
      </c>
      <c r="AC3" s="104">
        <f>AB3*0.3</f>
        <v>21</v>
      </c>
      <c r="AD3" s="22">
        <f>AB3*0.06</f>
        <v>4.2</v>
      </c>
      <c r="AE3" s="22">
        <f>AB3*0.06</f>
        <v>4.2</v>
      </c>
      <c r="AF3" s="22">
        <f>X3+Y3+Z3+AB3+AC3+AD3+AE3+1.5</f>
        <v>105.4552</v>
      </c>
      <c r="AG3" s="13"/>
    </row>
    <row r="4" spans="1:66" s="14" customFormat="1" x14ac:dyDescent="0.2">
      <c r="A4" s="7" t="s">
        <v>61</v>
      </c>
      <c r="B4" s="7"/>
      <c r="C4" s="7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8"/>
      <c r="W4" s="7"/>
      <c r="X4" s="7"/>
      <c r="Y4" s="9"/>
      <c r="Z4" s="10"/>
      <c r="AA4" s="11"/>
      <c r="AB4" s="12"/>
      <c r="AC4" s="12"/>
      <c r="AD4" s="12"/>
      <c r="AE4" s="12"/>
      <c r="AF4" s="12"/>
      <c r="AG4" s="13"/>
    </row>
    <row r="5" spans="1:66" s="15" customFormat="1" x14ac:dyDescent="0.2">
      <c r="A5" s="258" t="s">
        <v>30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60"/>
      <c r="AF5" s="34">
        <f xml:space="preserve"> SUM(AF3:AF4)</f>
        <v>105.4552</v>
      </c>
      <c r="AG5" s="3"/>
      <c r="BG5" s="14"/>
      <c r="BH5" s="14"/>
      <c r="BI5" s="14"/>
      <c r="BJ5" s="14"/>
      <c r="BK5" s="14"/>
      <c r="BL5" s="14"/>
      <c r="BM5" s="14"/>
      <c r="BN5" s="14"/>
    </row>
    <row r="6" spans="1:66" x14ac:dyDescent="0.25">
      <c r="BG6" s="17"/>
      <c r="BH6" s="17"/>
      <c r="BI6" s="17"/>
      <c r="BJ6" s="17"/>
      <c r="BK6" s="17"/>
      <c r="BL6" s="17"/>
      <c r="BM6" s="17"/>
      <c r="BN6" s="17"/>
    </row>
  </sheetData>
  <mergeCells count="3">
    <mergeCell ref="A1:E1"/>
    <mergeCell ref="G1:AF1"/>
    <mergeCell ref="A5:AE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5"/>
  <sheetViews>
    <sheetView workbookViewId="0">
      <selection activeCell="J31" sqref="J31"/>
    </sheetView>
  </sheetViews>
  <sheetFormatPr defaultColWidth="9" defaultRowHeight="15.75" x14ac:dyDescent="0.25"/>
  <cols>
    <col min="6" max="6" width="9.875" bestFit="1" customWidth="1"/>
    <col min="14" max="14" width="21.375" bestFit="1" customWidth="1"/>
    <col min="18" max="18" width="10.125" bestFit="1" customWidth="1"/>
    <col min="19" max="19" width="8.875" bestFit="1" customWidth="1"/>
    <col min="20" max="20" width="11.125" bestFit="1" customWidth="1"/>
    <col min="21" max="21" width="90.875" bestFit="1" customWidth="1"/>
    <col min="31" max="31" width="9.875" bestFit="1" customWidth="1"/>
  </cols>
  <sheetData>
    <row r="1" spans="1:65" ht="37.5" customHeight="1" x14ac:dyDescent="0.35">
      <c r="A1" s="257" t="s">
        <v>31</v>
      </c>
      <c r="B1" s="257"/>
      <c r="C1" s="257"/>
      <c r="D1" s="257"/>
      <c r="E1" s="257"/>
      <c r="F1" s="137" t="s">
        <v>269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1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86.25" customHeight="1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19" t="s">
        <v>11</v>
      </c>
      <c r="W2" s="19" t="s">
        <v>12</v>
      </c>
      <c r="X2" s="19" t="s">
        <v>23</v>
      </c>
      <c r="Y2" s="19" t="s">
        <v>13</v>
      </c>
      <c r="Z2" s="19" t="s">
        <v>24</v>
      </c>
      <c r="AA2" s="19" t="s">
        <v>25</v>
      </c>
      <c r="AB2" s="19" t="s">
        <v>26</v>
      </c>
      <c r="AC2" s="19" t="s">
        <v>27</v>
      </c>
      <c r="AD2" s="19" t="s">
        <v>28</v>
      </c>
      <c r="AE2" s="19" t="s">
        <v>270</v>
      </c>
      <c r="AF2" s="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93.75" customHeight="1" x14ac:dyDescent="0.25">
      <c r="A3" s="40">
        <v>1</v>
      </c>
      <c r="B3" s="40"/>
      <c r="C3" s="40" t="s">
        <v>271</v>
      </c>
      <c r="D3" s="40" t="s">
        <v>271</v>
      </c>
      <c r="E3" s="40" t="s">
        <v>272</v>
      </c>
      <c r="F3" s="40"/>
      <c r="G3" s="40" t="s">
        <v>273</v>
      </c>
      <c r="H3" s="40" t="s">
        <v>274</v>
      </c>
      <c r="I3" s="40">
        <v>57918</v>
      </c>
      <c r="J3" s="40">
        <v>20200</v>
      </c>
      <c r="K3" s="211">
        <v>12738.05</v>
      </c>
      <c r="L3" s="40">
        <v>12738.05</v>
      </c>
      <c r="M3" s="40" t="s">
        <v>46</v>
      </c>
      <c r="N3" s="242" t="s">
        <v>275</v>
      </c>
      <c r="O3" s="40" t="s">
        <v>201</v>
      </c>
      <c r="P3" s="40" t="s">
        <v>45</v>
      </c>
      <c r="Q3" s="40" t="s">
        <v>46</v>
      </c>
      <c r="R3" s="40" t="s">
        <v>276</v>
      </c>
      <c r="S3" s="40" t="s">
        <v>277</v>
      </c>
      <c r="T3" s="40" t="s">
        <v>278</v>
      </c>
      <c r="U3" s="243" t="s">
        <v>279</v>
      </c>
      <c r="V3" s="40"/>
      <c r="W3" s="40"/>
      <c r="X3" s="239"/>
      <c r="Y3" s="236"/>
      <c r="Z3" s="240"/>
      <c r="AA3" s="241"/>
      <c r="AB3" s="241"/>
      <c r="AC3" s="241"/>
      <c r="AD3" s="241"/>
      <c r="AE3" s="241"/>
      <c r="AF3" s="13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</row>
    <row r="4" spans="1:65" ht="23.25" x14ac:dyDescent="0.25">
      <c r="A4" s="278" t="s">
        <v>280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80"/>
      <c r="AE4" s="34"/>
      <c r="AF4" s="3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4"/>
      <c r="BG4" s="14"/>
      <c r="BH4" s="14"/>
      <c r="BI4" s="14"/>
      <c r="BJ4" s="14"/>
      <c r="BK4" s="14"/>
      <c r="BL4" s="14"/>
      <c r="BM4" s="14"/>
    </row>
    <row r="5" spans="1:65" x14ac:dyDescent="0.25">
      <c r="BF5" s="17"/>
      <c r="BG5" s="17"/>
      <c r="BH5" s="17"/>
      <c r="BI5" s="17"/>
      <c r="BJ5" s="17"/>
      <c r="BK5" s="17"/>
      <c r="BL5" s="17"/>
      <c r="BM5" s="17"/>
    </row>
  </sheetData>
  <mergeCells count="3">
    <mergeCell ref="A1:E1"/>
    <mergeCell ref="G1:AE1"/>
    <mergeCell ref="A4:A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topLeftCell="N1" workbookViewId="0">
      <selection activeCell="R25" sqref="R25:R26"/>
    </sheetView>
  </sheetViews>
  <sheetFormatPr defaultColWidth="9.125" defaultRowHeight="23.25" x14ac:dyDescent="0.25"/>
  <cols>
    <col min="1" max="1" width="3" style="16" customWidth="1"/>
    <col min="2" max="2" width="6.875" style="16" customWidth="1"/>
    <col min="3" max="3" width="15.625" style="16" customWidth="1"/>
    <col min="4" max="4" width="17.875" style="4" customWidth="1"/>
    <col min="5" max="5" width="26.875" style="4" customWidth="1"/>
    <col min="6" max="6" width="20.5" style="4" customWidth="1"/>
    <col min="7" max="7" width="19.125" style="16" customWidth="1"/>
    <col min="8" max="8" width="14.625" style="16" customWidth="1"/>
    <col min="9" max="9" width="10.125" style="16" customWidth="1"/>
    <col min="10" max="10" width="18" style="16" customWidth="1"/>
    <col min="11" max="11" width="19.5" style="4" customWidth="1"/>
    <col min="12" max="12" width="28.375" style="4" customWidth="1"/>
    <col min="13" max="13" width="20" style="4" customWidth="1"/>
    <col min="14" max="14" width="25.375" style="4" customWidth="1"/>
    <col min="15" max="15" width="12" style="16" customWidth="1"/>
    <col min="16" max="16" width="14.125" style="4" customWidth="1"/>
    <col min="17" max="17" width="22" style="16" customWidth="1"/>
    <col min="18" max="18" width="20.125" style="4" customWidth="1"/>
    <col min="19" max="19" width="24.5" style="4" customWidth="1"/>
    <col min="20" max="20" width="20.125" style="4" customWidth="1"/>
    <col min="21" max="22" width="17.875" style="4" customWidth="1"/>
    <col min="23" max="23" width="25.875" style="16" customWidth="1"/>
    <col min="24" max="24" width="16.5" style="16" customWidth="1"/>
    <col min="25" max="25" width="12.5" style="16" customWidth="1"/>
    <col min="26" max="26" width="10.5" style="16" customWidth="1"/>
    <col min="27" max="27" width="14" style="16" customWidth="1"/>
    <col min="28" max="28" width="13.5" style="17" customWidth="1"/>
    <col min="29" max="29" width="9.5" style="4" customWidth="1"/>
    <col min="30" max="30" width="11.125" style="4" customWidth="1"/>
    <col min="31" max="31" width="9.5" style="4" customWidth="1"/>
    <col min="32" max="32" width="16.875" style="4" customWidth="1"/>
    <col min="33" max="33" width="31.125" style="3" customWidth="1"/>
    <col min="34" max="16384" width="9.125" style="4"/>
  </cols>
  <sheetData>
    <row r="1" spans="1:66" s="2" customFormat="1" ht="21" x14ac:dyDescent="0.35">
      <c r="A1" s="257" t="s">
        <v>31</v>
      </c>
      <c r="B1" s="257"/>
      <c r="C1" s="257"/>
      <c r="D1" s="257"/>
      <c r="E1" s="257"/>
      <c r="F1" s="32">
        <f>AF4</f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</row>
    <row r="2" spans="1:66" s="6" customFormat="1" ht="76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</row>
    <row r="3" spans="1:66" s="14" customFormat="1" ht="38.25" x14ac:dyDescent="0.2">
      <c r="A3" s="26">
        <v>1</v>
      </c>
      <c r="B3" s="26"/>
      <c r="C3" s="26" t="s">
        <v>73</v>
      </c>
      <c r="D3" s="37"/>
      <c r="E3" s="26" t="s">
        <v>74</v>
      </c>
      <c r="F3" s="26"/>
      <c r="G3" s="26" t="s">
        <v>75</v>
      </c>
      <c r="H3" s="26">
        <v>1967</v>
      </c>
      <c r="I3" s="108">
        <v>100000</v>
      </c>
      <c r="J3" s="108">
        <v>25000</v>
      </c>
      <c r="K3" s="108">
        <v>35000</v>
      </c>
      <c r="L3" s="108">
        <v>35940</v>
      </c>
      <c r="M3" s="26">
        <v>60</v>
      </c>
      <c r="N3" s="26" t="s">
        <v>76</v>
      </c>
      <c r="O3" s="26" t="s">
        <v>77</v>
      </c>
      <c r="P3" s="26" t="s">
        <v>46</v>
      </c>
      <c r="Q3" s="26" t="s">
        <v>78</v>
      </c>
      <c r="R3" s="26" t="s">
        <v>79</v>
      </c>
      <c r="S3" s="26" t="s">
        <v>60</v>
      </c>
      <c r="T3" s="26">
        <v>1000</v>
      </c>
      <c r="U3" s="28"/>
      <c r="V3" s="29" t="s">
        <v>50</v>
      </c>
      <c r="W3" s="26"/>
      <c r="X3" s="26"/>
      <c r="Y3" s="36"/>
      <c r="Z3" s="37"/>
      <c r="AA3" s="38"/>
      <c r="AB3" s="39"/>
      <c r="AC3" s="39"/>
      <c r="AD3" s="39"/>
      <c r="AE3" s="39"/>
      <c r="AF3" s="39"/>
      <c r="AG3" s="13"/>
    </row>
    <row r="4" spans="1:66" s="15" customFormat="1" x14ac:dyDescent="0.2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f xml:space="preserve"> SUM(AF3:AF3)</f>
        <v>0</v>
      </c>
      <c r="AG4" s="3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G1:AF1"/>
    <mergeCell ref="A4:AE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5"/>
  <sheetViews>
    <sheetView workbookViewId="0">
      <selection activeCell="U7" sqref="U7"/>
    </sheetView>
  </sheetViews>
  <sheetFormatPr defaultColWidth="8.875" defaultRowHeight="15.75" x14ac:dyDescent="0.25"/>
  <cols>
    <col min="22" max="22" width="9"/>
  </cols>
  <sheetData>
    <row r="1" spans="1:66" ht="21" x14ac:dyDescent="0.35">
      <c r="A1" s="257" t="s">
        <v>31</v>
      </c>
      <c r="B1" s="257"/>
      <c r="C1" s="257"/>
      <c r="D1" s="257"/>
      <c r="E1" s="257"/>
      <c r="F1" s="32">
        <v>0</v>
      </c>
      <c r="G1" s="261" t="s">
        <v>33</v>
      </c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229.5" x14ac:dyDescent="0.25">
      <c r="A2" s="18" t="s">
        <v>0</v>
      </c>
      <c r="B2" s="18" t="s">
        <v>20</v>
      </c>
      <c r="C2" s="18" t="s">
        <v>1</v>
      </c>
      <c r="D2" s="18" t="s">
        <v>2</v>
      </c>
      <c r="E2" s="18" t="s">
        <v>3</v>
      </c>
      <c r="F2" s="18" t="s">
        <v>32</v>
      </c>
      <c r="G2" s="18" t="s">
        <v>4</v>
      </c>
      <c r="H2" s="18" t="s">
        <v>14</v>
      </c>
      <c r="I2" s="18" t="s">
        <v>5</v>
      </c>
      <c r="J2" s="18" t="s">
        <v>15</v>
      </c>
      <c r="K2" s="18" t="s">
        <v>16</v>
      </c>
      <c r="L2" s="18" t="s">
        <v>17</v>
      </c>
      <c r="M2" s="18" t="s">
        <v>18</v>
      </c>
      <c r="N2" s="18" t="s">
        <v>21</v>
      </c>
      <c r="O2" s="18" t="s">
        <v>19</v>
      </c>
      <c r="P2" s="18" t="s">
        <v>6</v>
      </c>
      <c r="Q2" s="18" t="s">
        <v>22</v>
      </c>
      <c r="R2" s="18" t="s">
        <v>7</v>
      </c>
      <c r="S2" s="18" t="s">
        <v>8</v>
      </c>
      <c r="T2" s="18" t="s">
        <v>9</v>
      </c>
      <c r="U2" s="18" t="s">
        <v>10</v>
      </c>
      <c r="V2" s="33" t="s">
        <v>51</v>
      </c>
      <c r="W2" s="19" t="s">
        <v>11</v>
      </c>
      <c r="X2" s="19" t="s">
        <v>12</v>
      </c>
      <c r="Y2" s="19" t="s">
        <v>23</v>
      </c>
      <c r="Z2" s="19" t="s">
        <v>13</v>
      </c>
      <c r="AA2" s="19" t="s">
        <v>24</v>
      </c>
      <c r="AB2" s="19" t="s">
        <v>25</v>
      </c>
      <c r="AC2" s="19" t="s">
        <v>26</v>
      </c>
      <c r="AD2" s="19" t="s">
        <v>27</v>
      </c>
      <c r="AE2" s="19" t="s">
        <v>28</v>
      </c>
      <c r="AF2" s="19" t="s">
        <v>29</v>
      </c>
      <c r="AG2" s="5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88.5" customHeight="1" x14ac:dyDescent="0.25">
      <c r="A3" s="26">
        <v>1</v>
      </c>
      <c r="B3" s="26" t="s">
        <v>80</v>
      </c>
      <c r="C3" s="26" t="s">
        <v>81</v>
      </c>
      <c r="D3" s="26" t="s">
        <v>50</v>
      </c>
      <c r="E3" s="26" t="s">
        <v>82</v>
      </c>
      <c r="F3" s="109" t="s">
        <v>83</v>
      </c>
      <c r="G3" s="26" t="s">
        <v>84</v>
      </c>
      <c r="H3" s="109" t="s">
        <v>85</v>
      </c>
      <c r="I3" s="26">
        <v>9800</v>
      </c>
      <c r="J3" s="26">
        <v>11300</v>
      </c>
      <c r="K3" s="26">
        <v>7823.3</v>
      </c>
      <c r="L3" s="26">
        <v>7823.3</v>
      </c>
      <c r="M3" s="26">
        <v>0</v>
      </c>
      <c r="N3" s="26">
        <v>1564.66</v>
      </c>
      <c r="O3" s="26" t="s">
        <v>86</v>
      </c>
      <c r="P3" s="26" t="s">
        <v>45</v>
      </c>
      <c r="Q3" s="26" t="s">
        <v>46</v>
      </c>
      <c r="R3" s="26" t="s">
        <v>45</v>
      </c>
      <c r="S3" s="26" t="s">
        <v>60</v>
      </c>
      <c r="T3" s="26">
        <v>1150</v>
      </c>
      <c r="U3" s="35" t="s">
        <v>50</v>
      </c>
      <c r="V3" s="29" t="s">
        <v>50</v>
      </c>
      <c r="W3" s="109" t="s">
        <v>87</v>
      </c>
      <c r="X3" s="26" t="s">
        <v>50</v>
      </c>
      <c r="Y3" s="30" t="s">
        <v>50</v>
      </c>
      <c r="Z3" s="26" t="s">
        <v>50</v>
      </c>
      <c r="AA3" s="26" t="s">
        <v>50</v>
      </c>
      <c r="AB3" s="31" t="s">
        <v>50</v>
      </c>
      <c r="AC3" s="31" t="s">
        <v>50</v>
      </c>
      <c r="AD3" s="31" t="s">
        <v>50</v>
      </c>
      <c r="AE3" s="31" t="s">
        <v>50</v>
      </c>
      <c r="AF3" s="31" t="s">
        <v>50</v>
      </c>
      <c r="AG3" s="13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ht="23.25" x14ac:dyDescent="0.25">
      <c r="A4" s="258" t="s">
        <v>30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60"/>
      <c r="AF4" s="34">
        <v>0</v>
      </c>
      <c r="AG4" s="3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4"/>
      <c r="BH4" s="14"/>
      <c r="BI4" s="14"/>
      <c r="BJ4" s="14"/>
      <c r="BK4" s="14"/>
      <c r="BL4" s="14"/>
      <c r="BM4" s="14"/>
      <c r="BN4" s="14"/>
    </row>
    <row r="5" spans="1:66" x14ac:dyDescent="0.25">
      <c r="BG5" s="17"/>
      <c r="BH5" s="17"/>
      <c r="BI5" s="17"/>
      <c r="BJ5" s="17"/>
      <c r="BK5" s="17"/>
      <c r="BL5" s="17"/>
      <c r="BM5" s="17"/>
      <c r="BN5" s="17"/>
    </row>
  </sheetData>
  <mergeCells count="3">
    <mergeCell ref="A1:E1"/>
    <mergeCell ref="A4:AE4"/>
    <mergeCell ref="G1:A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1</vt:i4>
      </vt:variant>
    </vt:vector>
  </HeadingPairs>
  <TitlesOfParts>
    <vt:vector size="41" baseType="lpstr">
      <vt:lpstr>Балашиха</vt:lpstr>
      <vt:lpstr>Богородский</vt:lpstr>
      <vt:lpstr>Бронницы</vt:lpstr>
      <vt:lpstr>Власиха</vt:lpstr>
      <vt:lpstr>МО МР "Троицко - Печорский"</vt:lpstr>
      <vt:lpstr>Восход</vt:lpstr>
      <vt:lpstr>Дзержинский</vt:lpstr>
      <vt:lpstr>Дмитровский</vt:lpstr>
      <vt:lpstr>Долгопрудный</vt:lpstr>
      <vt:lpstr>Дубна</vt:lpstr>
      <vt:lpstr>Жуковский</vt:lpstr>
      <vt:lpstr>Зарайск</vt:lpstr>
      <vt:lpstr>Звездный городок</vt:lpstr>
      <vt:lpstr>Кашира</vt:lpstr>
      <vt:lpstr>Королев</vt:lpstr>
      <vt:lpstr>Котельники</vt:lpstr>
      <vt:lpstr>Красногорск</vt:lpstr>
      <vt:lpstr>Краснознаменск</vt:lpstr>
      <vt:lpstr>Ленинский</vt:lpstr>
      <vt:lpstr>Лотошино</vt:lpstr>
      <vt:lpstr>Лосино-Петровск</vt:lpstr>
      <vt:lpstr>Люберцы</vt:lpstr>
      <vt:lpstr>Молодежный</vt:lpstr>
      <vt:lpstr>Мытищи</vt:lpstr>
      <vt:lpstr>Наро-фоминский</vt:lpstr>
      <vt:lpstr>Орехово-Зуево</vt:lpstr>
      <vt:lpstr>Подольск</vt:lpstr>
      <vt:lpstr>Протвино</vt:lpstr>
      <vt:lpstr>Пушкинский</vt:lpstr>
      <vt:lpstr>Пущино</vt:lpstr>
      <vt:lpstr>Раменский</vt:lpstr>
      <vt:lpstr>Реутов</vt:lpstr>
      <vt:lpstr>Сергиево-Посадский</vt:lpstr>
      <vt:lpstr>Серебрянные пруды</vt:lpstr>
      <vt:lpstr>Серпухов</vt:lpstr>
      <vt:lpstr>Ступино</vt:lpstr>
      <vt:lpstr>Фрязино</vt:lpstr>
      <vt:lpstr>Химки</vt:lpstr>
      <vt:lpstr>Черноголовка</vt:lpstr>
      <vt:lpstr>Щелково</vt:lpstr>
      <vt:lpstr>Балашиха!Область_печати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2023-11-24T06:05:14Z</cp:lastPrinted>
  <dcterms:created xsi:type="dcterms:W3CDTF">2023-03-16T21:13:32Z</dcterms:created>
  <dcterms:modified xsi:type="dcterms:W3CDTF">2023-11-24T06:11:01Z</dcterms:modified>
</cp:coreProperties>
</file>