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M:\ОТДЕЛЫ ФИНУПРАВЛЕНИЯ\Бюджетный_отдел\ОБЩИЕ ДОКУМЕНТЫ\БЮДЖЕТ 2025-2027\ИСПОЛНЕНИЕ БЮДЖЕТОВ\ИСПОЛНЕНИЕ 2025\НА САЙТ\"/>
    </mc:Choice>
  </mc:AlternateContent>
  <xr:revisionPtr revIDLastSave="0" documentId="13_ncr:1_{5A88E5AB-CD87-4196-AD06-CE9BE76BF5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Исп. конс. бюдж МР Тр-Печ" sheetId="1" r:id="rId1"/>
    <sheet name="исп. дох бюдж. МР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7" i="4"/>
  <c r="E48" i="4"/>
  <c r="E49" i="4"/>
  <c r="E50" i="4"/>
  <c r="E51" i="4"/>
  <c r="E52" i="4"/>
  <c r="E53" i="4"/>
  <c r="E57" i="4"/>
  <c r="E58" i="4"/>
  <c r="E59" i="4"/>
  <c r="E60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7" i="4"/>
  <c r="E118" i="4"/>
  <c r="D7" i="4"/>
  <c r="C7" i="4"/>
  <c r="D90" i="4"/>
  <c r="C90" i="4"/>
  <c r="C62" i="4"/>
  <c r="D62" i="4"/>
  <c r="C9" i="4"/>
  <c r="D59" i="4"/>
  <c r="D58" i="4" s="1"/>
  <c r="C59" i="4"/>
  <c r="C58" i="4" s="1"/>
  <c r="C57" i="4" s="1"/>
  <c r="D9" i="4"/>
  <c r="D39" i="1"/>
  <c r="C39" i="1"/>
  <c r="E9" i="1" l="1"/>
  <c r="E11" i="1"/>
  <c r="E13" i="1"/>
  <c r="E14" i="1"/>
  <c r="E15" i="1"/>
  <c r="E17" i="1"/>
  <c r="E19" i="1"/>
  <c r="E20" i="1"/>
  <c r="E22" i="1"/>
  <c r="E23" i="1"/>
  <c r="E25" i="1"/>
  <c r="E26" i="1"/>
  <c r="E27" i="1"/>
  <c r="E28" i="1"/>
  <c r="E29" i="1"/>
  <c r="E31" i="1"/>
  <c r="E32" i="1"/>
  <c r="E33" i="1"/>
  <c r="E35" i="1"/>
  <c r="E37" i="1"/>
  <c r="E38" i="1"/>
  <c r="E40" i="1"/>
  <c r="E44" i="1"/>
  <c r="E45" i="1"/>
  <c r="E46" i="1"/>
  <c r="E48" i="1"/>
  <c r="E49" i="1"/>
  <c r="E50" i="1"/>
  <c r="E51" i="1"/>
  <c r="E53" i="1"/>
  <c r="E54" i="1"/>
  <c r="E55" i="1"/>
  <c r="E56" i="1"/>
  <c r="E58" i="1"/>
  <c r="E59" i="1"/>
  <c r="E60" i="1"/>
  <c r="E61" i="1"/>
  <c r="E63" i="1"/>
  <c r="E64" i="1"/>
  <c r="E66" i="1"/>
  <c r="E67" i="1"/>
  <c r="E69" i="1"/>
  <c r="E71" i="1"/>
  <c r="D52" i="1"/>
  <c r="E52" i="1" s="1"/>
  <c r="C52" i="1"/>
  <c r="D47" i="1"/>
  <c r="C47" i="1"/>
  <c r="E47" i="1" s="1"/>
  <c r="D36" i="1"/>
  <c r="E36" i="1" s="1"/>
  <c r="C36" i="1"/>
  <c r="D24" i="1"/>
  <c r="E24" i="1" s="1"/>
  <c r="C24" i="1"/>
  <c r="D68" i="1"/>
  <c r="E68" i="1" s="1"/>
  <c r="C68" i="1"/>
  <c r="D65" i="1"/>
  <c r="D57" i="1"/>
  <c r="E57" i="1" s="1"/>
  <c r="C57" i="1"/>
  <c r="D18" i="1"/>
  <c r="E18" i="1" s="1"/>
  <c r="C70" i="1"/>
  <c r="C65" i="1"/>
  <c r="E65" i="1" s="1"/>
  <c r="C62" i="1"/>
  <c r="C43" i="1"/>
  <c r="C34" i="1"/>
  <c r="C30" i="1"/>
  <c r="C21" i="1"/>
  <c r="C18" i="1"/>
  <c r="C16" i="1" s="1"/>
  <c r="C12" i="1"/>
  <c r="C10" i="1"/>
  <c r="C8" i="1"/>
  <c r="C7" i="1" l="1"/>
  <c r="C42" i="1"/>
  <c r="C41" i="1" s="1"/>
  <c r="D88" i="4"/>
  <c r="C88" i="4"/>
  <c r="D45" i="4"/>
  <c r="C45" i="4"/>
  <c r="C38" i="4"/>
  <c r="D38" i="4"/>
  <c r="C24" i="4"/>
  <c r="C23" i="4" s="1"/>
  <c r="C18" i="4"/>
  <c r="C17" i="4" s="1"/>
  <c r="D117" i="4"/>
  <c r="C117" i="4"/>
  <c r="D115" i="4"/>
  <c r="D114" i="4" s="1"/>
  <c r="C115" i="4"/>
  <c r="C114" i="4" s="1"/>
  <c r="D112" i="4"/>
  <c r="C112" i="4"/>
  <c r="D107" i="4"/>
  <c r="C107" i="4"/>
  <c r="D101" i="4"/>
  <c r="C101" i="4"/>
  <c r="D96" i="4"/>
  <c r="C96" i="4"/>
  <c r="D92" i="4"/>
  <c r="C92" i="4"/>
  <c r="D85" i="4"/>
  <c r="C85" i="4"/>
  <c r="D82" i="4"/>
  <c r="D80" i="4" s="1"/>
  <c r="C82" i="4"/>
  <c r="D66" i="4"/>
  <c r="C66" i="4"/>
  <c r="D61" i="4"/>
  <c r="D57" i="4" s="1"/>
  <c r="D55" i="4"/>
  <c r="D54" i="4" s="1"/>
  <c r="C54" i="4"/>
  <c r="D50" i="4"/>
  <c r="D49" i="4" s="1"/>
  <c r="C50" i="4"/>
  <c r="C49" i="4" s="1"/>
  <c r="D47" i="4"/>
  <c r="C47" i="4"/>
  <c r="D43" i="4"/>
  <c r="C43" i="4"/>
  <c r="D41" i="4"/>
  <c r="C41" i="4"/>
  <c r="D35" i="4"/>
  <c r="C35" i="4"/>
  <c r="D32" i="4"/>
  <c r="C32" i="4"/>
  <c r="D29" i="4"/>
  <c r="C29" i="4"/>
  <c r="D24" i="4"/>
  <c r="D18" i="4"/>
  <c r="D17" i="4" s="1"/>
  <c r="C8" i="4"/>
  <c r="C80" i="4" l="1"/>
  <c r="D37" i="4"/>
  <c r="D34" i="4" s="1"/>
  <c r="C37" i="4"/>
  <c r="C34" i="4" s="1"/>
  <c r="C6" i="1"/>
  <c r="C91" i="4"/>
  <c r="D91" i="4"/>
  <c r="C65" i="4"/>
  <c r="D23" i="4"/>
  <c r="D8" i="4"/>
  <c r="C6" i="4" l="1"/>
  <c r="D65" i="4"/>
  <c r="D6" i="4" l="1"/>
  <c r="E6" i="4" s="1"/>
  <c r="D62" i="1" l="1"/>
  <c r="E62" i="1" s="1"/>
  <c r="D12" i="1" l="1"/>
  <c r="E12" i="1" s="1"/>
  <c r="D43" i="1"/>
  <c r="E43" i="1" s="1"/>
  <c r="D70" i="1"/>
  <c r="E70" i="1" s="1"/>
  <c r="D42" i="1" l="1"/>
  <c r="E42" i="1" s="1"/>
  <c r="D41" i="1" l="1"/>
  <c r="E41" i="1" s="1"/>
  <c r="E39" i="1" l="1"/>
  <c r="D34" i="1"/>
  <c r="E34" i="1" s="1"/>
  <c r="D30" i="1"/>
  <c r="E30" i="1" s="1"/>
  <c r="D21" i="1"/>
  <c r="E21" i="1" s="1"/>
  <c r="D16" i="1"/>
  <c r="E16" i="1" s="1"/>
  <c r="D10" i="1"/>
  <c r="E10" i="1" s="1"/>
  <c r="D8" i="1"/>
  <c r="E8" i="1" s="1"/>
  <c r="D7" i="1" l="1"/>
  <c r="D6" i="1" l="1"/>
  <c r="E6" i="1" s="1"/>
  <c r="E7" i="1"/>
</calcChain>
</file>

<file path=xl/sharedStrings.xml><?xml version="1.0" encoding="utf-8"?>
<sst xmlns="http://schemas.openxmlformats.org/spreadsheetml/2006/main" count="386" uniqueCount="351">
  <si>
    <t>Наименование показателя</t>
  </si>
  <si>
    <t>Код дохода по КД</t>
  </si>
  <si>
    <t>Отклонение                (+/-)</t>
  </si>
  <si>
    <t>Доходы бюджета - Всего</t>
  </si>
  <si>
    <t>00085000000000000000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</si>
  <si>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</si>
  <si>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</si>
  <si>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</si>
  <si>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</si>
  <si>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</si>
  <si>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</si>
  <si>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</si>
  <si>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</si>
  <si>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</si>
  <si>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</si>
  <si>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</si>
  <si>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</si>
  <si>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</si>
  <si>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</si>
  <si>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Единый налог на вмененный доход для отдельных видов деятельности</t>
  </si>
  <si>
    <t>00010502000020000110</t>
  </si>
  <si>
    <t>Налог, взимаемый в связи с применением патентной системы налогообложения</t>
  </si>
  <si>
    <t>00010504000020000110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</si>
  <si>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</si>
  <si>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</si>
  <si>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</si>
  <si>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</si>
  <si>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</si>
  <si>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</si>
  <si>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</si>
  <si>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</si>
  <si>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физических лиц</t>
  </si>
  <si>
    <t>00010606040000000110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</si>
  <si>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</si>
  <si>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</si>
  <si>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</si>
  <si>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</si>
  <si>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</si>
  <si>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</si>
  <si>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</si>
  <si>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</si>
  <si>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</si>
  <si>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</si>
  <si>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</si>
  <si>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</si>
  <si>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</si>
  <si>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</si>
  <si>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</si>
  <si>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</si>
  <si>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ПЛАТЕЖИ ПРИ ПОЛЬЗОВАНИИ ПРИРОДНЫМИ РЕСУРСАМИ</t>
  </si>
  <si>
    <t>00011200000000000000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</si>
  <si>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</si>
  <si>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</si>
  <si>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</si>
  <si>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</si>
  <si>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</si>
  <si>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</si>
  <si>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ДОХОДЫ ОТ ОКАЗАНИЯ ПЛАТНЫХ УСЛУГ (РАБОТ)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</si>
  <si>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</si>
  <si>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</si>
  <si>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</si>
  <si>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</si>
  <si>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</si>
  <si>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</si>
  <si>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</si>
  <si>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</si>
  <si>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</si>
  <si>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</si>
  <si>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</si>
  <si>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Невыясненные поступления</t>
  </si>
  <si>
    <t>00011701000000000180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</si>
  <si>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</si>
  <si>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</si>
  <si>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</si>
  <si>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</si>
  <si>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</si>
  <si>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</si>
  <si>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</si>
  <si>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</si>
  <si>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Субсидии бюджетам на реализацию мероприятий по обеспечению жильем молодых семей</t>
  </si>
  <si>
    <t>Прочие субсидии</t>
  </si>
  <si>
    <t>Субвенции бюджетам бюджетной системы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</si>
  <si>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</si>
  <si>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Прочие субвенции бюджетам муниципальных районов</t>
  </si>
  <si>
    <t>Иные межбюджетные трансферты</t>
  </si>
  <si>
    <t>00020240000000000150</t>
  </si>
  <si>
    <t>00020210000000000150</t>
  </si>
  <si>
    <t>00020215001000000150</t>
  </si>
  <si>
    <t>00020215002000000150</t>
  </si>
  <si>
    <t>00020220000000000150</t>
  </si>
  <si>
    <t>00020229999000000150</t>
  </si>
  <si>
    <t>00020230000000000150</t>
  </si>
  <si>
    <t>00020230024050000150</t>
  </si>
  <si>
    <t>00020239999050000150</t>
  </si>
  <si>
    <t>% исполнения</t>
  </si>
  <si>
    <t>-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</si>
  <si>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</si>
  <si>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</si>
  <si>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(руб.)</t>
  </si>
  <si>
    <t>(руб)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</si>
  <si>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</si>
  <si>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00011105300000000120</t>
  </si>
  <si>
    <t xml:space="preserve"> 000 2021999900 0000 150</t>
  </si>
  <si>
    <t>Прочие дотации</t>
  </si>
  <si>
    <t>00020219999000000150</t>
  </si>
  <si>
    <t>Субсидии бюджетам муниципальных районов на поддержку отрасли культуры</t>
  </si>
  <si>
    <t>00020225519050000150</t>
  </si>
  <si>
    <t xml:space="preserve"> 000 2023508200 0000 150</t>
  </si>
  <si>
    <t>00020235118100000150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</si>
  <si>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</si>
  <si>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</si>
  <si>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00021900000000000000</t>
  </si>
  <si>
    <t>00021960010050000150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</si>
  <si>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</si>
  <si>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бюджета - всего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</si>
  <si>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</si>
  <si>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</si>
  <si>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</si>
  <si>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</si>
  <si>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</si>
  <si>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</si>
  <si>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</si>
  <si>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000 1030000000 0000 000</t>
  </si>
  <si>
    <t xml:space="preserve"> 000 1030200001 0000 110</t>
  </si>
  <si>
    <t xml:space="preserve"> 000 1030223001 0000 110</t>
  </si>
  <si>
    <t xml:space="preserve"> 000 1030224001 0000 110</t>
  </si>
  <si>
    <t xml:space="preserve"> 000 1030225001 0000 110</t>
  </si>
  <si>
    <t xml:space="preserve"> 000 1030226001 0000 110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</si>
  <si>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</si>
  <si>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</si>
  <si>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</si>
  <si>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000 1050102001 0000 110</t>
  </si>
  <si>
    <t xml:space="preserve"> 000 1050200002 0000 110</t>
  </si>
  <si>
    <t xml:space="preserve"> 000 1050400002 0000 110</t>
  </si>
  <si>
    <t xml:space="preserve"> 000 1060000000 0000 000</t>
  </si>
  <si>
    <t xml:space="preserve"> 000 1060600000 0000 110</t>
  </si>
  <si>
    <t xml:space="preserve"> 000 1080000000 0000 000</t>
  </si>
  <si>
    <t xml:space="preserve"> 000 1080300001 0000 110</t>
  </si>
  <si>
    <t xml:space="preserve"> 000 1110000000 0000 000</t>
  </si>
  <si>
    <t xml:space="preserve"> 000 1110100000 0000 120</t>
  </si>
  <si>
    <t xml:space="preserve"> 000 1110105005 0000 120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</si>
  <si>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</si>
  <si>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</si>
  <si>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</si>
  <si>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</si>
  <si>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</si>
  <si>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</si>
  <si>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</si>
  <si>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</si>
  <si>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000 1110900000 0000 120</t>
  </si>
  <si>
    <t xml:space="preserve"> 000 1110904000 0000 120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</si>
  <si>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</si>
  <si>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</si>
  <si>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</si>
  <si>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</si>
  <si>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</si>
  <si>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000 1130000000 0000 000</t>
  </si>
  <si>
    <t xml:space="preserve"> 000 1130200000 0000 130</t>
  </si>
  <si>
    <t xml:space="preserve"> 000 1130299000 0000 130</t>
  </si>
  <si>
    <t xml:space="preserve"> 000 1140000000 0000 000</t>
  </si>
  <si>
    <t xml:space="preserve"> 000 1140600000 0000 430</t>
  </si>
  <si>
    <t xml:space="preserve"> 000 1140601000 0000 430</t>
  </si>
  <si>
    <t xml:space="preserve"> 000 1140601313 0000 430</t>
  </si>
  <si>
    <t xml:space="preserve"> 000 1160000000 0000 000</t>
  </si>
  <si>
    <t xml:space="preserve"> 000 1160100001 0000 140</t>
  </si>
  <si>
    <t xml:space="preserve"> 000 1160105001 0000 140</t>
  </si>
  <si>
    <t xml:space="preserve"> 000 1160106001 0000 140</t>
  </si>
  <si>
    <t xml:space="preserve"> 000 1160107001 0000 140</t>
  </si>
  <si>
    <t xml:space="preserve"> 000 1160108001 0000 140</t>
  </si>
  <si>
    <t xml:space="preserve"> 000 1160109001 0000 140</t>
  </si>
  <si>
    <t xml:space="preserve"> 000 1160113001 0000 140</t>
  </si>
  <si>
    <t xml:space="preserve"> 000 1160114001 0000 140</t>
  </si>
  <si>
    <t xml:space="preserve"> 000 1160115001 0000 140</t>
  </si>
  <si>
    <t xml:space="preserve"> 000 1160117001 0000 140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</si>
  <si>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</si>
  <si>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</si>
  <si>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</si>
  <si>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</si>
  <si>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</si>
  <si>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</si>
  <si>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</si>
  <si>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</si>
  <si>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</si>
  <si>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</si>
  <si>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000 1161006000 0000 140</t>
  </si>
  <si>
    <t xml:space="preserve"> 000 1161006105 0000 140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</si>
  <si>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</si>
  <si>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</si>
  <si>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</si>
  <si>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</si>
  <si>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</si>
  <si>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</si>
  <si>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</si>
  <si>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</si>
  <si>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</si>
  <si>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</si>
  <si>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</si>
  <si>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</si>
  <si>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</si>
  <si>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</si>
  <si>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</si>
  <si>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</si>
  <si>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</si>
  <si>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</si>
  <si>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</si>
  <si>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</si>
  <si>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Прочие дотации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</si>
  <si>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</si>
  <si>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</si>
  <si>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</si>
  <si>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</si>
  <si>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на поддержку отрасли культуры</t>
  </si>
  <si>
    <t xml:space="preserve"> 000 2022551900 0000 150</t>
  </si>
  <si>
    <t xml:space="preserve">  Прочие субсидии</t>
  </si>
  <si>
    <t xml:space="preserve"> 000 2022999900 0000 150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</si>
  <si>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</si>
  <si>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</si>
  <si>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</si>
  <si>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</si>
  <si>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</si>
  <si>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</si>
  <si>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</si>
  <si>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</si>
  <si>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</si>
  <si>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Прочие субвенции</t>
  </si>
  <si>
    <t xml:space="preserve"> 000 2023999900 0000 150</t>
  </si>
  <si>
    <t xml:space="preserve">  Иные межбюджетные трансферты</t>
  </si>
  <si>
    <t xml:space="preserve"> 000 2024000000 0000 150</t>
  </si>
  <si>
    <t xml:space="preserve"> 000 2024001400 0000 150</t>
  </si>
  <si>
    <t xml:space="preserve"> 000 2024530300 0000 150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</si>
  <si>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</si>
  <si>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</si>
  <si>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</si>
  <si>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</si>
  <si>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00020245303050000150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</si>
  <si>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</si>
  <si>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</si>
  <si>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</si>
  <si>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</si>
  <si>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</si>
  <si>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</si>
  <si>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</si>
  <si>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</si>
  <si>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</si>
  <si>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НАЛОГИ НА СОВОКУПНЫЙ ДОХОД</t>
  </si>
  <si>
    <t xml:space="preserve">  НАЛОГИ НА ИМУЩЕСТВО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</si>
  <si>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</si>
  <si>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</si>
  <si>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</si>
  <si>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</si>
  <si>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</si>
  <si>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</si>
  <si>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</si>
  <si>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</si>
  <si>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</si>
  <si>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</si>
  <si>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</si>
  <si>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</si>
  <si>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</si>
  <si>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</si>
  <si>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</si>
  <si>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</si>
  <si>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</si>
  <si>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Плата за выбросы загрязняющих веществ в атмосферный воздух стационарными объектами</t>
  </si>
  <si>
    <t xml:space="preserve">  Плата за сбросы загрязняющих веществ в водные объекты</t>
  </si>
  <si>
    <t xml:space="preserve">  Плата за размещение отходов производства и потребления</t>
  </si>
  <si>
    <t xml:space="preserve">  ДОХОДЫ ОТ ОКАЗАНИЯ ПЛАТНЫХ УСЛУГ И КОМПЕНСАЦИИ ЗАТРАТ ГОСУДАРСТВА</t>
  </si>
  <si>
    <t xml:space="preserve">  Доходы от компенсации затрат государства</t>
  </si>
  <si>
    <t xml:space="preserve">  Прочие доходы от компенсации затрат государства</t>
  </si>
  <si>
    <t xml:space="preserve">  ДОХОДЫ ОТ ПРОДАЖИ МАТЕРИАЛЬНЫХ И НЕМАТЕРИАЛЬНЫХ АКТИВОВ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</si>
  <si>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</si>
  <si>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</si>
  <si>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</si>
  <si>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ШТРАФЫ, САНКЦИИ, ВОЗМЕЩЕНИЕ УЩЕРБА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</si>
  <si>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</si>
  <si>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</si>
  <si>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</si>
  <si>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</si>
  <si>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</si>
  <si>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</si>
  <si>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</si>
  <si>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</si>
  <si>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</si>
  <si>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</si>
  <si>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 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</si>
  <si>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000 1161006205 0000 140</t>
  </si>
  <si>
    <t>Исполнено на 01.04.2024г.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</si>
  <si>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</si>
  <si>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00020245179050000150</t>
  </si>
  <si>
    <t>Прочие межбюджетные трансферты, передаваемые бюджетам муниципальных районов</t>
  </si>
  <si>
    <t>00020249999050000150</t>
  </si>
  <si>
    <t>ПРОЧИЕ БЕЗВОЗМЕЗДНЫЕ ПОСТУПЛЕНИЯ</t>
  </si>
  <si>
    <t>00020700000000000000</t>
  </si>
  <si>
    <t>00020225497050000150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</si>
  <si>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</si>
  <si>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</si>
  <si>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</si>
  <si>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Прочие безвозмездные поступления в бюджеты муниципальных районов</t>
  </si>
  <si>
    <t>Прочие безвозмездные поступления в бюджеты сельских поселений</t>
  </si>
  <si>
    <t>00020705020050000150</t>
  </si>
  <si>
    <t>00020705020100000150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</si>
  <si>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</si>
  <si>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</si>
  <si>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</si>
  <si>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</si>
  <si>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00020805000050000150</t>
  </si>
  <si>
    <t>00020805000100000150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</si>
  <si>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</si>
  <si>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000 2022549700 0000 150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</si>
  <si>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</si>
  <si>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00020705000050000150</t>
  </si>
  <si>
    <t>Доходы бюджетов муниципальных районов от возврата организациями остатков субсидий прошлых лет</t>
  </si>
  <si>
    <t>00021805000050000150</t>
  </si>
  <si>
    <t>Доходы бюджетов муниципальных районов от возврата бюджетными учреждениями остатков субсидий прошлых лет</t>
  </si>
  <si>
    <t>00021805010050000150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</si>
  <si>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</si>
  <si>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000 1110530000 0000 120</t>
  </si>
  <si>
    <t xml:space="preserve"> 000 1110532605 0000 120</t>
  </si>
  <si>
    <t>Исполнение доходов консолидированного бюджета 
муниципального района "Троицко-Печорский" на 01.04.2025г. 
в сравнении с соответствующим периодом прошлого года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</si>
  <si>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</si>
  <si>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00020245050050000150</t>
  </si>
  <si>
    <t>Исполнено на 01.04.2025г.</t>
  </si>
  <si>
    <t>Исполнение доходов бюджета муниципального района "Троицко-Печорский" на 01.04.2025г.</t>
  </si>
  <si>
    <t>План 2025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</si>
  <si>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</si>
  <si>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</si>
  <si>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</si>
  <si>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</si>
  <si>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</si>
  <si>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 xml:space="preserve"> 000 1060100000 0000 110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</si>
  <si>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</si>
  <si>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</si>
  <si>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000 1140200000 0000 000</t>
  </si>
  <si>
    <t>000 1140205005 0000 410</t>
  </si>
  <si>
    <t>000 1140205305 0000 410</t>
  </si>
  <si>
    <t>000 2024517900 0000 150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</si>
  <si>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</si>
  <si>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</si>
  <si>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000 2024505005 0000 150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</si>
  <si>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</si>
  <si>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000 1010208001 0000 110</t>
  </si>
  <si>
    <t>000 1010213001 0000 110</t>
  </si>
  <si>
    <t>000 1010221001 0000 110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</si>
  <si>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</si>
  <si>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</si>
  <si>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</si>
  <si>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</si>
  <si>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</si>
  <si>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Платежи в целях возмещения убытков, причиненных уклонением от заключения муниципального контракта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</si>
  <si>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</si>
  <si>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000 1161003005 0000 140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</si>
</sst>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2" fillId="0" borderId="0"/>
    <xf numFmtId="4" fontId="8" fillId="0" borderId="1">
      <alignment horizontal="right"/>
    </xf>
    <xf numFmtId="0" fontId="1" fillId="0" borderId="0"/>
    <xf numFmtId="0" fontId="11" fillId="0" borderId="7">
      <alignment horizontal="left" wrapText="1" indent="2"/>
    </xf>
    <xf numFmtId="49" fontId="11" fillId="0" borderId="1">
      <alignment horizontal="center"/>
    </xf>
    <xf numFmtId="49" fontId="8" fillId="0" borderId="1">
      <alignment horizontal="center" vertical="center" wrapText="1"/>
    </xf>
    <xf numFmtId="49" fontId="8" fillId="0" borderId="6">
      <alignment horizontal="center" vertical="center" wrapText="1"/>
    </xf>
    <xf numFmtId="49" fontId="8" fillId="0" borderId="9">
      <alignment horizontal="center" vertical="center" wrapText="1"/>
    </xf>
    <xf numFmtId="0" fontId="8" fillId="0" borderId="10">
      <alignment horizontal="left" wrapText="1"/>
    </xf>
    <xf numFmtId="49" fontId="8" fillId="0" borderId="11">
      <alignment horizontal="center" wrapText="1"/>
    </xf>
    <xf numFmtId="49" fontId="8" fillId="0" borderId="12">
      <alignment horizontal="center"/>
    </xf>
    <xf numFmtId="0" fontId="8" fillId="0" borderId="13">
      <alignment horizontal="left" wrapText="1" indent="1"/>
    </xf>
    <xf numFmtId="49" fontId="8" fillId="0" borderId="14">
      <alignment horizontal="center" wrapText="1"/>
    </xf>
    <xf numFmtId="49" fontId="8" fillId="0" borderId="5">
      <alignment horizontal="center"/>
    </xf>
    <xf numFmtId="0" fontId="8" fillId="0" borderId="15">
      <alignment horizontal="left" wrapText="1" indent="2"/>
    </xf>
    <xf numFmtId="49" fontId="8" fillId="0" borderId="16">
      <alignment horizontal="center"/>
    </xf>
  </cellStyleXfs>
  <cellXfs count="54">
    <xf numFmtId="0" fontId="0" fillId="0" borderId="0" xfId="0"/>
    <xf numFmtId="0" fontId="3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center" wrapText="1"/>
    </xf>
    <xf numFmtId="4" fontId="10" fillId="0" borderId="2" xfId="0" applyNumberFormat="1" applyFont="1" applyBorder="1" applyAlignment="1"/>
    <xf numFmtId="4" fontId="5" fillId="0" borderId="4" xfId="0" applyNumberFormat="1" applyFont="1" applyBorder="1" applyAlignment="1"/>
    <xf numFmtId="0" fontId="0" fillId="0" borderId="0" xfId="0"/>
    <xf numFmtId="49" fontId="10" fillId="2" borderId="5" xfId="0" applyNumberFormat="1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0" borderId="0" xfId="3" applyFont="1" applyAlignment="1">
      <alignment horizontal="right"/>
    </xf>
    <xf numFmtId="0" fontId="0" fillId="0" borderId="0" xfId="0"/>
    <xf numFmtId="0" fontId="10" fillId="0" borderId="0" xfId="0" applyFont="1" applyAlignment="1">
      <alignment horizontal="right"/>
    </xf>
    <xf numFmtId="4" fontId="8" fillId="0" borderId="1" xfId="2" applyNumberFormat="1" applyProtection="1">
      <alignment horizontal="right"/>
    </xf>
    <xf numFmtId="4" fontId="8" fillId="0" borderId="8" xfId="2" applyNumberFormat="1" applyBorder="1" applyProtection="1">
      <alignment horizontal="right"/>
    </xf>
    <xf numFmtId="49" fontId="5" fillId="2" borderId="2" xfId="3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8" fillId="0" borderId="3" xfId="2" applyNumberFormat="1" applyBorder="1" applyProtection="1">
      <alignment horizontal="right"/>
    </xf>
    <xf numFmtId="4" fontId="9" fillId="2" borderId="3" xfId="0" applyNumberFormat="1" applyFont="1" applyFill="1" applyBorder="1" applyAlignment="1">
      <alignment horizontal="right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0" borderId="0" xfId="3"/>
    <xf numFmtId="0" fontId="4" fillId="0" borderId="0" xfId="0" applyFont="1" applyAlignment="1">
      <alignment horizontal="left" vertical="center" wrapText="1"/>
    </xf>
    <xf numFmtId="49" fontId="5" fillId="2" borderId="2" xfId="3" applyNumberFormat="1" applyFont="1" applyFill="1" applyBorder="1" applyAlignment="1">
      <alignment horizontal="left" vertical="center" wrapText="1"/>
    </xf>
    <xf numFmtId="0" fontId="1" fillId="0" borderId="0" xfId="3" applyAlignment="1">
      <alignment horizontal="left"/>
    </xf>
    <xf numFmtId="0" fontId="0" fillId="0" borderId="0" xfId="0"/>
    <xf numFmtId="0" fontId="1" fillId="0" borderId="0" xfId="3"/>
    <xf numFmtId="4" fontId="8" fillId="0" borderId="1" xfId="2">
      <alignment horizontal="right"/>
    </xf>
    <xf numFmtId="4" fontId="9" fillId="0" borderId="1" xfId="2" applyFont="1">
      <alignment horizontal="right"/>
    </xf>
    <xf numFmtId="4" fontId="5" fillId="0" borderId="4" xfId="0" applyNumberFormat="1" applyFont="1" applyBorder="1"/>
    <xf numFmtId="0" fontId="9" fillId="0" borderId="10" xfId="9" applyFont="1">
      <alignment horizontal="left" wrapText="1"/>
    </xf>
    <xf numFmtId="0" fontId="9" fillId="0" borderId="15" xfId="15" applyFont="1" applyAlignment="1">
      <alignment horizontal="left" wrapText="1"/>
    </xf>
    <xf numFmtId="49" fontId="9" fillId="0" borderId="1" xfId="5" applyFont="1">
      <alignment horizontal="center"/>
    </xf>
    <xf numFmtId="0" fontId="8" fillId="0" borderId="15" xfId="15" applyAlignment="1">
      <alignment horizontal="left" wrapText="1"/>
    </xf>
    <xf numFmtId="49" fontId="11" fillId="0" borderId="1" xfId="5">
      <alignment horizontal="center"/>
    </xf>
    <xf numFmtId="49" fontId="8" fillId="0" borderId="1" xfId="5" applyFont="1">
      <alignment horizontal="center"/>
    </xf>
    <xf numFmtId="0" fontId="3" fillId="0" borderId="0" xfId="0" applyFont="1"/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3" applyFont="1"/>
    <xf numFmtId="0" fontId="1" fillId="0" borderId="0" xfId="3"/>
    <xf numFmtId="164" fontId="9" fillId="0" borderId="1" xfId="2" applyNumberFormat="1" applyFont="1">
      <alignment horizontal="right"/>
    </xf>
    <xf numFmtId="164" fontId="8" fillId="0" borderId="1" xfId="2" applyNumberFormat="1">
      <alignment horizontal="right"/>
    </xf>
  </cellXfs>
  <cellStyles count="17">
    <cellStyle name="xl28" xfId="6" xr:uid="{00000000-0005-0000-0000-000000000000}"/>
    <cellStyle name="xl29" xfId="9" xr:uid="{00000000-0005-0000-0000-000001000000}"/>
    <cellStyle name="xl30" xfId="12" xr:uid="{00000000-0005-0000-0000-000002000000}"/>
    <cellStyle name="xl31" xfId="15" xr:uid="{00000000-0005-0000-0000-000003000000}"/>
    <cellStyle name="xl35" xfId="10" xr:uid="{00000000-0005-0000-0000-000004000000}"/>
    <cellStyle name="xl36" xfId="13" xr:uid="{00000000-0005-0000-0000-000005000000}"/>
    <cellStyle name="xl37" xfId="16" xr:uid="{00000000-0005-0000-0000-000006000000}"/>
    <cellStyle name="xl41" xfId="11" xr:uid="{00000000-0005-0000-0000-000007000000}"/>
    <cellStyle name="xl42" xfId="14" xr:uid="{00000000-0005-0000-0000-000008000000}"/>
    <cellStyle name="xl43" xfId="5" xr:uid="{00000000-0005-0000-0000-000009000000}"/>
    <cellStyle name="xl44" xfId="7" xr:uid="{00000000-0005-0000-0000-00000A000000}"/>
    <cellStyle name="xl45" xfId="8" xr:uid="{00000000-0005-0000-0000-00000B000000}"/>
    <cellStyle name="xl46" xfId="2" xr:uid="{00000000-0005-0000-0000-00000C000000}"/>
    <cellStyle name="xl75" xfId="4" xr:uid="{00000000-0005-0000-0000-00000D000000}"/>
    <cellStyle name="Обычный" xfId="0" builtinId="0"/>
    <cellStyle name="Обычный 2" xfId="1" xr:uid="{00000000-0005-0000-0000-00000F000000}"/>
    <cellStyle name="Обычный 3" xfId="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tabSelected="1" topLeftCell="A4" workbookViewId="0">
      <selection activeCell="F11" sqref="F11"/>
    </sheetView>
  </sheetViews>
  <sheetFormatPr defaultRowHeight="15" x14ac:dyDescent="0.25"/>
  <cols>
    <col min="1" max="1" width="50.7109375" customWidth="1"/>
    <col min="2" max="2" width="23.7109375" customWidth="1"/>
    <col min="3" max="3" width="16" style="30" customWidth="1"/>
    <col min="4" max="4" width="16" customWidth="1"/>
    <col min="5" max="5" width="15.28515625" customWidth="1"/>
    <col min="6" max="6" width="12.7109375" customWidth="1"/>
  </cols>
  <sheetData>
    <row r="1" spans="1:6" x14ac:dyDescent="0.25">
      <c r="A1" s="47"/>
      <c r="B1" s="48"/>
      <c r="C1" s="48"/>
      <c r="D1" s="48"/>
    </row>
    <row r="2" spans="1:6" ht="55.5" customHeight="1" x14ac:dyDescent="0.25">
      <c r="A2" s="49" t="s">
        <v>318</v>
      </c>
      <c r="B2" s="49"/>
      <c r="C2" s="49"/>
      <c r="D2" s="49"/>
      <c r="E2" s="49"/>
      <c r="F2" s="27"/>
    </row>
    <row r="3" spans="1:6" x14ac:dyDescent="0.25">
      <c r="A3" s="47"/>
      <c r="B3" s="48"/>
      <c r="C3" s="48"/>
      <c r="D3" s="48"/>
    </row>
    <row r="4" spans="1:6" x14ac:dyDescent="0.25">
      <c r="A4" s="1"/>
      <c r="E4" s="22" t="s">
        <v>99</v>
      </c>
    </row>
    <row r="5" spans="1:6" ht="22.5" x14ac:dyDescent="0.25">
      <c r="A5" s="2" t="s">
        <v>0</v>
      </c>
      <c r="B5" s="2" t="s">
        <v>1</v>
      </c>
      <c r="C5" s="3" t="s">
        <v>286</v>
      </c>
      <c r="D5" s="3" t="s">
        <v>286</v>
      </c>
      <c r="E5" s="3" t="s">
        <v>2</v>
      </c>
    </row>
    <row r="6" spans="1:6" x14ac:dyDescent="0.25">
      <c r="A6" s="4" t="s">
        <v>3</v>
      </c>
      <c r="B6" s="5" t="s">
        <v>4</v>
      </c>
      <c r="C6" s="6">
        <f>C7+C41</f>
        <v>190840597.08000001</v>
      </c>
      <c r="D6" s="6">
        <f>D7+D41</f>
        <v>201145589.91</v>
      </c>
      <c r="E6" s="6">
        <f>D6-C6</f>
        <v>10304992.829999983</v>
      </c>
    </row>
    <row r="7" spans="1:6" x14ac:dyDescent="0.25">
      <c r="A7" s="7" t="s">
        <v>5</v>
      </c>
      <c r="B7" s="8" t="s">
        <v>6</v>
      </c>
      <c r="C7" s="10">
        <f>C8+C10+C12+C16+C21+C24+C30+C34+C36+C38+C39</f>
        <v>59653844.310000002</v>
      </c>
      <c r="D7" s="10">
        <f>D8+D10+D12+D16+D21+D24+D30+D34+D36+D38+D39</f>
        <v>56800986.350000001</v>
      </c>
      <c r="E7" s="10">
        <f t="shared" ref="E7:E69" si="0">D7-C7</f>
        <v>-2852857.9600000009</v>
      </c>
    </row>
    <row r="8" spans="1:6" x14ac:dyDescent="0.25">
      <c r="A8" s="7" t="s">
        <v>7</v>
      </c>
      <c r="B8" s="8" t="s">
        <v>8</v>
      </c>
      <c r="C8" s="10">
        <f>C9</f>
        <v>45914272.590000004</v>
      </c>
      <c r="D8" s="10">
        <f>D9</f>
        <v>42764513.920000002</v>
      </c>
      <c r="E8" s="10">
        <f t="shared" si="0"/>
        <v>-3149758.6700000018</v>
      </c>
    </row>
    <row r="9" spans="1:6" x14ac:dyDescent="0.25">
      <c r="A9" s="11" t="s">
        <v>9</v>
      </c>
      <c r="B9" s="12" t="s">
        <v>10</v>
      </c>
      <c r="C9" s="9">
        <v>45914272.590000004</v>
      </c>
      <c r="D9" s="9">
        <v>42764513.920000002</v>
      </c>
      <c r="E9" s="9">
        <f t="shared" si="0"/>
        <v>-3149758.6700000018</v>
      </c>
    </row>
    <row r="10" spans="1:6" ht="23.25" x14ac:dyDescent="0.25">
      <c r="A10" s="7" t="s">
        <v>11</v>
      </c>
      <c r="B10" s="8" t="s">
        <v>12</v>
      </c>
      <c r="C10" s="10">
        <f>C11</f>
        <v>5441291.1299999999</v>
      </c>
      <c r="D10" s="10">
        <f>D11</f>
        <v>5635336.8899999997</v>
      </c>
      <c r="E10" s="10">
        <f t="shared" si="0"/>
        <v>194045.75999999978</v>
      </c>
    </row>
    <row r="11" spans="1:6" ht="23.25" x14ac:dyDescent="0.25">
      <c r="A11" s="11" t="s">
        <v>13</v>
      </c>
      <c r="B11" s="12" t="s">
        <v>14</v>
      </c>
      <c r="C11" s="9">
        <v>5441291.1299999999</v>
      </c>
      <c r="D11" s="9">
        <v>5635336.8899999997</v>
      </c>
      <c r="E11" s="9">
        <f t="shared" si="0"/>
        <v>194045.75999999978</v>
      </c>
    </row>
    <row r="12" spans="1:6" x14ac:dyDescent="0.25">
      <c r="A12" s="7" t="s">
        <v>15</v>
      </c>
      <c r="B12" s="8" t="s">
        <v>16</v>
      </c>
      <c r="C12" s="10">
        <f>C13+C14+C15</f>
        <v>2904735.79</v>
      </c>
      <c r="D12" s="10">
        <f>D13+D14+D15</f>
        <v>1901738.88</v>
      </c>
      <c r="E12" s="10">
        <f t="shared" si="0"/>
        <v>-1002996.9100000001</v>
      </c>
    </row>
    <row r="13" spans="1:6" ht="23.25" x14ac:dyDescent="0.25">
      <c r="A13" s="11" t="s">
        <v>17</v>
      </c>
      <c r="B13" s="12" t="s">
        <v>18</v>
      </c>
      <c r="C13" s="9">
        <v>2584581.59</v>
      </c>
      <c r="D13" s="9">
        <v>1382055.19</v>
      </c>
      <c r="E13" s="9">
        <f t="shared" si="0"/>
        <v>-1202526.3999999999</v>
      </c>
    </row>
    <row r="14" spans="1:6" ht="23.25" x14ac:dyDescent="0.25">
      <c r="A14" s="11" t="s">
        <v>19</v>
      </c>
      <c r="B14" s="12" t="s">
        <v>20</v>
      </c>
      <c r="C14" s="9">
        <v>29252.2</v>
      </c>
      <c r="D14" s="9">
        <v>575.69000000000005</v>
      </c>
      <c r="E14" s="9">
        <f t="shared" si="0"/>
        <v>-28676.510000000002</v>
      </c>
    </row>
    <row r="15" spans="1:6" ht="23.25" x14ac:dyDescent="0.25">
      <c r="A15" s="11" t="s">
        <v>21</v>
      </c>
      <c r="B15" s="12" t="s">
        <v>22</v>
      </c>
      <c r="C15" s="9">
        <v>290902</v>
      </c>
      <c r="D15" s="9">
        <v>519108</v>
      </c>
      <c r="E15" s="9">
        <f t="shared" si="0"/>
        <v>228206</v>
      </c>
    </row>
    <row r="16" spans="1:6" x14ac:dyDescent="0.25">
      <c r="A16" s="7" t="s">
        <v>23</v>
      </c>
      <c r="B16" s="8" t="s">
        <v>24</v>
      </c>
      <c r="C16" s="10">
        <f>C17+C18</f>
        <v>566053.32999999996</v>
      </c>
      <c r="D16" s="10">
        <f>D17+D18</f>
        <v>732744.89</v>
      </c>
      <c r="E16" s="10">
        <f t="shared" si="0"/>
        <v>166691.56000000006</v>
      </c>
    </row>
    <row r="17" spans="1:5" x14ac:dyDescent="0.25">
      <c r="A17" s="11" t="s">
        <v>25</v>
      </c>
      <c r="B17" s="12" t="s">
        <v>26</v>
      </c>
      <c r="C17" s="9">
        <v>480136.22</v>
      </c>
      <c r="D17" s="9">
        <v>430453.15</v>
      </c>
      <c r="E17" s="9">
        <f t="shared" si="0"/>
        <v>-49683.069999999949</v>
      </c>
    </row>
    <row r="18" spans="1:5" x14ac:dyDescent="0.25">
      <c r="A18" s="11" t="s">
        <v>27</v>
      </c>
      <c r="B18" s="12" t="s">
        <v>28</v>
      </c>
      <c r="C18" s="9">
        <f>C19+C20</f>
        <v>85917.11</v>
      </c>
      <c r="D18" s="9">
        <f>D19+D20</f>
        <v>302291.74</v>
      </c>
      <c r="E18" s="9">
        <f t="shared" si="0"/>
        <v>216374.63</v>
      </c>
    </row>
    <row r="19" spans="1:5" x14ac:dyDescent="0.25">
      <c r="A19" s="11" t="s">
        <v>29</v>
      </c>
      <c r="B19" s="12" t="s">
        <v>30</v>
      </c>
      <c r="C19" s="9">
        <v>59836.160000000003</v>
      </c>
      <c r="D19" s="9">
        <v>289430</v>
      </c>
      <c r="E19" s="9">
        <f t="shared" si="0"/>
        <v>229593.84</v>
      </c>
    </row>
    <row r="20" spans="1:5" x14ac:dyDescent="0.25">
      <c r="A20" s="11" t="s">
        <v>31</v>
      </c>
      <c r="B20" s="12" t="s">
        <v>32</v>
      </c>
      <c r="C20" s="23">
        <v>26080.95</v>
      </c>
      <c r="D20" s="23">
        <v>12861.74</v>
      </c>
      <c r="E20" s="23">
        <f t="shared" si="0"/>
        <v>-13219.210000000001</v>
      </c>
    </row>
    <row r="21" spans="1:5" x14ac:dyDescent="0.25">
      <c r="A21" s="7" t="s">
        <v>33</v>
      </c>
      <c r="B21" s="8" t="s">
        <v>34</v>
      </c>
      <c r="C21" s="10">
        <f>C22+C23</f>
        <v>414543.73</v>
      </c>
      <c r="D21" s="10">
        <f>D22+D23</f>
        <v>1291632.76</v>
      </c>
      <c r="E21" s="10">
        <f t="shared" si="0"/>
        <v>877089.03</v>
      </c>
    </row>
    <row r="22" spans="1:5" ht="23.25" x14ac:dyDescent="0.25">
      <c r="A22" s="11" t="s">
        <v>35</v>
      </c>
      <c r="B22" s="12" t="s">
        <v>36</v>
      </c>
      <c r="C22" s="23">
        <v>411563.73</v>
      </c>
      <c r="D22" s="23">
        <v>1276422.76</v>
      </c>
      <c r="E22" s="23">
        <f t="shared" si="0"/>
        <v>864859.03</v>
      </c>
    </row>
    <row r="23" spans="1:5" ht="34.5" x14ac:dyDescent="0.25">
      <c r="A23" s="11" t="s">
        <v>37</v>
      </c>
      <c r="B23" s="12" t="s">
        <v>38</v>
      </c>
      <c r="C23" s="23">
        <v>2980</v>
      </c>
      <c r="D23" s="23">
        <v>15210</v>
      </c>
      <c r="E23" s="23">
        <f t="shared" si="0"/>
        <v>12230</v>
      </c>
    </row>
    <row r="24" spans="1:5" ht="34.5" x14ac:dyDescent="0.25">
      <c r="A24" s="7" t="s">
        <v>39</v>
      </c>
      <c r="B24" s="8" t="s">
        <v>40</v>
      </c>
      <c r="C24" s="10">
        <f>C25+C26+C27+C29+C28</f>
        <v>2437112.04</v>
      </c>
      <c r="D24" s="10">
        <f>D25+D26+D27+D29+D28</f>
        <v>1814679.45</v>
      </c>
      <c r="E24" s="10">
        <f t="shared" si="0"/>
        <v>-622432.59000000008</v>
      </c>
    </row>
    <row r="25" spans="1:5" ht="68.25" x14ac:dyDescent="0.25">
      <c r="A25" s="11" t="s">
        <v>41</v>
      </c>
      <c r="B25" s="12" t="s">
        <v>42</v>
      </c>
      <c r="C25" s="23">
        <v>44664.59</v>
      </c>
      <c r="D25" s="23">
        <v>48013.63</v>
      </c>
      <c r="E25" s="23">
        <f t="shared" si="0"/>
        <v>3349.0400000000009</v>
      </c>
    </row>
    <row r="26" spans="1:5" ht="57" x14ac:dyDescent="0.25">
      <c r="A26" s="11" t="s">
        <v>43</v>
      </c>
      <c r="B26" s="12" t="s">
        <v>44</v>
      </c>
      <c r="C26" s="23">
        <v>419577</v>
      </c>
      <c r="D26" s="23">
        <v>233419.44</v>
      </c>
      <c r="E26" s="23">
        <f t="shared" si="0"/>
        <v>-186157.56</v>
      </c>
    </row>
    <row r="27" spans="1:5" ht="68.25" x14ac:dyDescent="0.25">
      <c r="A27" s="11" t="s">
        <v>45</v>
      </c>
      <c r="B27" s="12" t="s">
        <v>46</v>
      </c>
      <c r="C27" s="23">
        <v>1362482.84</v>
      </c>
      <c r="D27" s="23">
        <v>898125.28</v>
      </c>
      <c r="E27" s="23">
        <f t="shared" si="0"/>
        <v>-464357.56000000006</v>
      </c>
    </row>
    <row r="28" spans="1:5" s="21" customFormat="1" ht="34.5" x14ac:dyDescent="0.25">
      <c r="A28" s="11" t="s">
        <v>100</v>
      </c>
      <c r="B28" s="12" t="s">
        <v>101</v>
      </c>
      <c r="C28" s="23">
        <v>3171.27</v>
      </c>
      <c r="D28" s="23">
        <v>2723.47</v>
      </c>
      <c r="E28" s="23">
        <f t="shared" si="0"/>
        <v>-447.80000000000018</v>
      </c>
    </row>
    <row r="29" spans="1:5" ht="68.25" x14ac:dyDescent="0.25">
      <c r="A29" s="11" t="s">
        <v>47</v>
      </c>
      <c r="B29" s="12" t="s">
        <v>48</v>
      </c>
      <c r="C29" s="23">
        <v>607216.34</v>
      </c>
      <c r="D29" s="23">
        <v>632397.63</v>
      </c>
      <c r="E29" s="23">
        <f t="shared" si="0"/>
        <v>25181.290000000037</v>
      </c>
    </row>
    <row r="30" spans="1:5" x14ac:dyDescent="0.25">
      <c r="A30" s="7" t="s">
        <v>49</v>
      </c>
      <c r="B30" s="8" t="s">
        <v>50</v>
      </c>
      <c r="C30" s="10">
        <f>C31+C32+C33</f>
        <v>1207106.5</v>
      </c>
      <c r="D30" s="10">
        <f>D31+D32+D33</f>
        <v>1000057.23</v>
      </c>
      <c r="E30" s="10">
        <f t="shared" si="0"/>
        <v>-207049.27000000002</v>
      </c>
    </row>
    <row r="31" spans="1:5" ht="23.25" x14ac:dyDescent="0.25">
      <c r="A31" s="11" t="s">
        <v>51</v>
      </c>
      <c r="B31" s="12" t="s">
        <v>52</v>
      </c>
      <c r="C31" s="23">
        <v>19703.71</v>
      </c>
      <c r="D31" s="23">
        <v>202874.2</v>
      </c>
      <c r="E31" s="23">
        <f t="shared" si="0"/>
        <v>183170.49000000002</v>
      </c>
    </row>
    <row r="32" spans="1:5" x14ac:dyDescent="0.25">
      <c r="A32" s="11" t="s">
        <v>53</v>
      </c>
      <c r="B32" s="12" t="s">
        <v>54</v>
      </c>
      <c r="C32" s="23">
        <v>1186525.33</v>
      </c>
      <c r="D32" s="23">
        <v>787873.24</v>
      </c>
      <c r="E32" s="23">
        <f t="shared" si="0"/>
        <v>-398652.09000000008</v>
      </c>
    </row>
    <row r="33" spans="1:5" x14ac:dyDescent="0.25">
      <c r="A33" s="11" t="s">
        <v>55</v>
      </c>
      <c r="B33" s="12" t="s">
        <v>56</v>
      </c>
      <c r="C33" s="23">
        <v>877.46</v>
      </c>
      <c r="D33" s="23">
        <v>9309.7900000000009</v>
      </c>
      <c r="E33" s="23">
        <f t="shared" si="0"/>
        <v>8432.3300000000017</v>
      </c>
    </row>
    <row r="34" spans="1:5" ht="23.25" x14ac:dyDescent="0.25">
      <c r="A34" s="7" t="s">
        <v>57</v>
      </c>
      <c r="B34" s="8" t="s">
        <v>58</v>
      </c>
      <c r="C34" s="10">
        <f>C35</f>
        <v>415.28</v>
      </c>
      <c r="D34" s="10">
        <f>D35</f>
        <v>57184.01</v>
      </c>
      <c r="E34" s="10">
        <f t="shared" si="0"/>
        <v>56768.73</v>
      </c>
    </row>
    <row r="35" spans="1:5" x14ac:dyDescent="0.25">
      <c r="A35" s="11" t="s">
        <v>59</v>
      </c>
      <c r="B35" s="12" t="s">
        <v>60</v>
      </c>
      <c r="C35" s="23">
        <v>415.28</v>
      </c>
      <c r="D35" s="23">
        <v>57184.01</v>
      </c>
      <c r="E35" s="23">
        <f t="shared" si="0"/>
        <v>56768.73</v>
      </c>
    </row>
    <row r="36" spans="1:5" ht="23.25" x14ac:dyDescent="0.25">
      <c r="A36" s="7" t="s">
        <v>61</v>
      </c>
      <c r="B36" s="8" t="s">
        <v>62</v>
      </c>
      <c r="C36" s="10">
        <f>C37</f>
        <v>76338.03</v>
      </c>
      <c r="D36" s="10">
        <f>D37</f>
        <v>136392.57</v>
      </c>
      <c r="E36" s="10">
        <f t="shared" si="0"/>
        <v>60054.540000000008</v>
      </c>
    </row>
    <row r="37" spans="1:5" ht="23.25" x14ac:dyDescent="0.25">
      <c r="A37" s="11" t="s">
        <v>63</v>
      </c>
      <c r="B37" s="12" t="s">
        <v>64</v>
      </c>
      <c r="C37" s="23">
        <v>76338.03</v>
      </c>
      <c r="D37" s="23">
        <v>136392.57</v>
      </c>
      <c r="E37" s="23">
        <f t="shared" si="0"/>
        <v>60054.540000000008</v>
      </c>
    </row>
    <row r="38" spans="1:5" x14ac:dyDescent="0.25">
      <c r="A38" s="7" t="s">
        <v>65</v>
      </c>
      <c r="B38" s="8" t="s">
        <v>66</v>
      </c>
      <c r="C38" s="10">
        <v>686919.2</v>
      </c>
      <c r="D38" s="10">
        <v>1471002.34</v>
      </c>
      <c r="E38" s="10">
        <f t="shared" si="0"/>
        <v>784083.14000000013</v>
      </c>
    </row>
    <row r="39" spans="1:5" x14ac:dyDescent="0.25">
      <c r="A39" s="7" t="s">
        <v>67</v>
      </c>
      <c r="B39" s="8" t="s">
        <v>68</v>
      </c>
      <c r="C39" s="10">
        <f>C40</f>
        <v>5056.6899999999996</v>
      </c>
      <c r="D39" s="10">
        <f>D40</f>
        <v>-4296.59</v>
      </c>
      <c r="E39" s="10">
        <f t="shared" si="0"/>
        <v>-9353.2799999999988</v>
      </c>
    </row>
    <row r="40" spans="1:5" x14ac:dyDescent="0.25">
      <c r="A40" s="11" t="s">
        <v>69</v>
      </c>
      <c r="B40" s="12" t="s">
        <v>70</v>
      </c>
      <c r="C40" s="9">
        <v>5056.6899999999996</v>
      </c>
      <c r="D40" s="9">
        <v>-4296.59</v>
      </c>
      <c r="E40" s="9">
        <f t="shared" si="0"/>
        <v>-9353.2799999999988</v>
      </c>
    </row>
    <row r="41" spans="1:5" x14ac:dyDescent="0.25">
      <c r="A41" s="7" t="s">
        <v>71</v>
      </c>
      <c r="B41" s="8" t="s">
        <v>72</v>
      </c>
      <c r="C41" s="10">
        <f>C42+C70+C62+C65</f>
        <v>131186752.77000001</v>
      </c>
      <c r="D41" s="10">
        <f>D42+D70+D62+D65+D68</f>
        <v>144344603.56</v>
      </c>
      <c r="E41" s="10">
        <f t="shared" si="0"/>
        <v>13157850.789999992</v>
      </c>
    </row>
    <row r="42" spans="1:5" ht="23.25" x14ac:dyDescent="0.25">
      <c r="A42" s="7" t="s">
        <v>73</v>
      </c>
      <c r="B42" s="8" t="s">
        <v>74</v>
      </c>
      <c r="C42" s="10">
        <f>C43+C47+C52+C57</f>
        <v>139611016.72</v>
      </c>
      <c r="D42" s="10">
        <f>D43+D47+D52+D57</f>
        <v>144325892.57999998</v>
      </c>
      <c r="E42" s="10">
        <f t="shared" si="0"/>
        <v>4714875.8599999845</v>
      </c>
    </row>
    <row r="43" spans="1:5" ht="23.25" x14ac:dyDescent="0.25">
      <c r="A43" s="7" t="s">
        <v>75</v>
      </c>
      <c r="B43" s="8" t="s">
        <v>86</v>
      </c>
      <c r="C43" s="10">
        <f>C44+C45+C46</f>
        <v>34429131.93</v>
      </c>
      <c r="D43" s="10">
        <f>D44+D45+D46</f>
        <v>36185491.890000001</v>
      </c>
      <c r="E43" s="10">
        <f t="shared" si="0"/>
        <v>1756359.9600000009</v>
      </c>
    </row>
    <row r="44" spans="1:5" x14ac:dyDescent="0.25">
      <c r="A44" s="11" t="s">
        <v>76</v>
      </c>
      <c r="B44" s="12" t="s">
        <v>87</v>
      </c>
      <c r="C44" s="23">
        <v>17137650</v>
      </c>
      <c r="D44" s="23">
        <v>17785325.010000002</v>
      </c>
      <c r="E44" s="23">
        <f t="shared" si="0"/>
        <v>647675.01000000164</v>
      </c>
    </row>
    <row r="45" spans="1:5" ht="23.25" x14ac:dyDescent="0.25">
      <c r="A45" s="11" t="s">
        <v>77</v>
      </c>
      <c r="B45" s="12" t="s">
        <v>88</v>
      </c>
      <c r="C45" s="23">
        <v>14793324.99</v>
      </c>
      <c r="D45" s="23">
        <v>16446174.99</v>
      </c>
      <c r="E45" s="23">
        <f t="shared" si="0"/>
        <v>1652850</v>
      </c>
    </row>
    <row r="46" spans="1:5" s="21" customFormat="1" x14ac:dyDescent="0.25">
      <c r="A46" s="11" t="s">
        <v>103</v>
      </c>
      <c r="B46" s="12" t="s">
        <v>104</v>
      </c>
      <c r="C46" s="23">
        <v>2498156.94</v>
      </c>
      <c r="D46" s="23">
        <v>1953991.89</v>
      </c>
      <c r="E46" s="23">
        <f t="shared" si="0"/>
        <v>-544165.05000000005</v>
      </c>
    </row>
    <row r="47" spans="1:5" ht="23.25" x14ac:dyDescent="0.25">
      <c r="A47" s="7" t="s">
        <v>78</v>
      </c>
      <c r="B47" s="8" t="s">
        <v>89</v>
      </c>
      <c r="C47" s="10">
        <f>C48+C49+C51+C50</f>
        <v>30226916.050000001</v>
      </c>
      <c r="D47" s="10">
        <f>D48+D49+D51+D50</f>
        <v>37574700.020000003</v>
      </c>
      <c r="E47" s="10">
        <f t="shared" si="0"/>
        <v>7347783.9700000025</v>
      </c>
    </row>
    <row r="48" spans="1:5" s="15" customFormat="1" ht="45.75" x14ac:dyDescent="0.25">
      <c r="A48" s="16" t="s">
        <v>295</v>
      </c>
      <c r="B48" s="17" t="s">
        <v>296</v>
      </c>
      <c r="C48" s="23">
        <v>1650000</v>
      </c>
      <c r="D48" s="23">
        <v>1400000</v>
      </c>
      <c r="E48" s="23">
        <f t="shared" si="0"/>
        <v>-250000</v>
      </c>
    </row>
    <row r="49" spans="1:5" s="15" customFormat="1" ht="23.25" x14ac:dyDescent="0.25">
      <c r="A49" s="11" t="s">
        <v>294</v>
      </c>
      <c r="B49" s="12" t="s">
        <v>293</v>
      </c>
      <c r="C49" s="28">
        <v>581467.35</v>
      </c>
      <c r="D49" s="28">
        <v>249222.96</v>
      </c>
      <c r="E49" s="28">
        <f t="shared" si="0"/>
        <v>-332244.39</v>
      </c>
    </row>
    <row r="50" spans="1:5" s="21" customFormat="1" ht="23.25" x14ac:dyDescent="0.25">
      <c r="A50" s="11" t="s">
        <v>105</v>
      </c>
      <c r="B50" s="12" t="s">
        <v>106</v>
      </c>
      <c r="C50" s="28">
        <v>76944.83</v>
      </c>
      <c r="D50" s="28">
        <v>74507</v>
      </c>
      <c r="E50" s="28">
        <f t="shared" si="0"/>
        <v>-2437.8300000000017</v>
      </c>
    </row>
    <row r="51" spans="1:5" x14ac:dyDescent="0.25">
      <c r="A51" s="18" t="s">
        <v>80</v>
      </c>
      <c r="B51" s="19" t="s">
        <v>90</v>
      </c>
      <c r="C51" s="28">
        <v>27918503.870000001</v>
      </c>
      <c r="D51" s="28">
        <v>35850970.060000002</v>
      </c>
      <c r="E51" s="28">
        <f t="shared" si="0"/>
        <v>7932466.1900000013</v>
      </c>
    </row>
    <row r="52" spans="1:5" ht="23.25" x14ac:dyDescent="0.25">
      <c r="A52" s="7" t="s">
        <v>81</v>
      </c>
      <c r="B52" s="8" t="s">
        <v>91</v>
      </c>
      <c r="C52" s="29">
        <f>C53+C54+C56+C55</f>
        <v>51115968.740000002</v>
      </c>
      <c r="D52" s="29">
        <f>D53+D54+D56+D55</f>
        <v>63599400.670000002</v>
      </c>
      <c r="E52" s="29">
        <f t="shared" si="0"/>
        <v>12483431.93</v>
      </c>
    </row>
    <row r="53" spans="1:5" ht="23.25" x14ac:dyDescent="0.25">
      <c r="A53" s="11" t="s">
        <v>82</v>
      </c>
      <c r="B53" s="12" t="s">
        <v>92</v>
      </c>
      <c r="C53" s="23">
        <v>2781249.5</v>
      </c>
      <c r="D53" s="23">
        <v>2296328.6800000002</v>
      </c>
      <c r="E53" s="23">
        <f t="shared" si="0"/>
        <v>-484920.81999999983</v>
      </c>
    </row>
    <row r="54" spans="1:5" s="15" customFormat="1" ht="57" x14ac:dyDescent="0.25">
      <c r="A54" s="11" t="s">
        <v>232</v>
      </c>
      <c r="B54" s="12" t="s">
        <v>231</v>
      </c>
      <c r="C54" s="23">
        <v>230000</v>
      </c>
      <c r="D54" s="23">
        <v>600000</v>
      </c>
      <c r="E54" s="23">
        <f t="shared" si="0"/>
        <v>370000</v>
      </c>
    </row>
    <row r="55" spans="1:5" s="21" customFormat="1" ht="34.5" x14ac:dyDescent="0.25">
      <c r="A55" s="11" t="s">
        <v>113</v>
      </c>
      <c r="B55" s="12" t="s">
        <v>108</v>
      </c>
      <c r="C55" s="24">
        <v>304719.24</v>
      </c>
      <c r="D55" s="24">
        <v>303071.99</v>
      </c>
      <c r="E55" s="24">
        <f t="shared" si="0"/>
        <v>-1647.25</v>
      </c>
    </row>
    <row r="56" spans="1:5" x14ac:dyDescent="0.25">
      <c r="A56" s="11" t="s">
        <v>83</v>
      </c>
      <c r="B56" s="12" t="s">
        <v>93</v>
      </c>
      <c r="C56" s="23">
        <v>47800000</v>
      </c>
      <c r="D56" s="23">
        <v>60400000</v>
      </c>
      <c r="E56" s="23">
        <f t="shared" si="0"/>
        <v>12600000</v>
      </c>
    </row>
    <row r="57" spans="1:5" s="15" customFormat="1" x14ac:dyDescent="0.25">
      <c r="A57" s="7" t="s">
        <v>84</v>
      </c>
      <c r="B57" s="8" t="s">
        <v>85</v>
      </c>
      <c r="C57" s="40">
        <f>C60+C59+C61+C58</f>
        <v>23839000</v>
      </c>
      <c r="D57" s="40">
        <f>D60+D59+D61+D58</f>
        <v>6966300</v>
      </c>
      <c r="E57" s="40">
        <f t="shared" si="0"/>
        <v>-16872700</v>
      </c>
    </row>
    <row r="58" spans="1:5" s="36" customFormat="1" ht="113.25" x14ac:dyDescent="0.25">
      <c r="A58" s="11" t="s">
        <v>319</v>
      </c>
      <c r="B58" s="12" t="s">
        <v>320</v>
      </c>
      <c r="C58" s="13">
        <v>0</v>
      </c>
      <c r="D58" s="13">
        <v>246300</v>
      </c>
      <c r="E58" s="13">
        <f t="shared" si="0"/>
        <v>246300</v>
      </c>
    </row>
    <row r="59" spans="1:5" s="30" customFormat="1" ht="57" x14ac:dyDescent="0.25">
      <c r="A59" s="11" t="s">
        <v>287</v>
      </c>
      <c r="B59" s="12" t="s">
        <v>288</v>
      </c>
      <c r="C59" s="23">
        <v>650000</v>
      </c>
      <c r="D59" s="23">
        <v>720000</v>
      </c>
      <c r="E59" s="23">
        <f t="shared" si="0"/>
        <v>70000</v>
      </c>
    </row>
    <row r="60" spans="1:5" s="15" customFormat="1" ht="90.75" x14ac:dyDescent="0.25">
      <c r="A60" s="11" t="s">
        <v>233</v>
      </c>
      <c r="B60" s="12" t="s">
        <v>234</v>
      </c>
      <c r="C60" s="23">
        <v>2440000</v>
      </c>
      <c r="D60" s="23">
        <v>6000000</v>
      </c>
      <c r="E60" s="23">
        <f t="shared" si="0"/>
        <v>3560000</v>
      </c>
    </row>
    <row r="61" spans="1:5" s="30" customFormat="1" ht="23.25" x14ac:dyDescent="0.25">
      <c r="A61" s="11" t="s">
        <v>289</v>
      </c>
      <c r="B61" s="12" t="s">
        <v>290</v>
      </c>
      <c r="C61" s="23">
        <v>20749000</v>
      </c>
      <c r="D61" s="23">
        <v>0</v>
      </c>
      <c r="E61" s="23">
        <f t="shared" si="0"/>
        <v>-20749000</v>
      </c>
    </row>
    <row r="62" spans="1:5" s="30" customFormat="1" x14ac:dyDescent="0.25">
      <c r="A62" s="7" t="s">
        <v>291</v>
      </c>
      <c r="B62" s="8" t="s">
        <v>292</v>
      </c>
      <c r="C62" s="39">
        <f>C63+C64</f>
        <v>8500</v>
      </c>
      <c r="D62" s="39">
        <f>D63+D64</f>
        <v>26600</v>
      </c>
      <c r="E62" s="39">
        <f t="shared" si="0"/>
        <v>18100</v>
      </c>
    </row>
    <row r="63" spans="1:5" s="30" customFormat="1" ht="23.25" x14ac:dyDescent="0.25">
      <c r="A63" s="11" t="s">
        <v>297</v>
      </c>
      <c r="B63" s="12" t="s">
        <v>299</v>
      </c>
      <c r="C63" s="23">
        <v>4500</v>
      </c>
      <c r="D63" s="23">
        <v>16500</v>
      </c>
      <c r="E63" s="23">
        <f t="shared" si="0"/>
        <v>12000</v>
      </c>
    </row>
    <row r="64" spans="1:5" s="30" customFormat="1" ht="23.25" x14ac:dyDescent="0.25">
      <c r="A64" s="11" t="s">
        <v>298</v>
      </c>
      <c r="B64" s="12" t="s">
        <v>300</v>
      </c>
      <c r="C64" s="23">
        <v>4000</v>
      </c>
      <c r="D64" s="23">
        <v>10100</v>
      </c>
      <c r="E64" s="23">
        <f t="shared" si="0"/>
        <v>6100</v>
      </c>
    </row>
    <row r="65" spans="1:5" s="30" customFormat="1" ht="68.25" x14ac:dyDescent="0.25">
      <c r="A65" s="7" t="s">
        <v>301</v>
      </c>
      <c r="B65" s="8" t="s">
        <v>302</v>
      </c>
      <c r="C65" s="39">
        <f>C66+C67</f>
        <v>-91813.57</v>
      </c>
      <c r="D65" s="39">
        <f>D66+D67</f>
        <v>0</v>
      </c>
      <c r="E65" s="39">
        <f t="shared" si="0"/>
        <v>91813.57</v>
      </c>
    </row>
    <row r="66" spans="1:5" s="30" customFormat="1" ht="79.5" x14ac:dyDescent="0.25">
      <c r="A66" s="11" t="s">
        <v>303</v>
      </c>
      <c r="B66" s="12" t="s">
        <v>305</v>
      </c>
      <c r="C66" s="23">
        <v>-89660.07</v>
      </c>
      <c r="D66" s="23">
        <v>0</v>
      </c>
      <c r="E66" s="23">
        <f t="shared" si="0"/>
        <v>89660.07</v>
      </c>
    </row>
    <row r="67" spans="1:5" s="30" customFormat="1" ht="68.25" x14ac:dyDescent="0.25">
      <c r="A67" s="11" t="s">
        <v>304</v>
      </c>
      <c r="B67" s="12" t="s">
        <v>306</v>
      </c>
      <c r="C67" s="23">
        <v>-2153.5</v>
      </c>
      <c r="D67" s="23">
        <v>0</v>
      </c>
      <c r="E67" s="23">
        <f t="shared" si="0"/>
        <v>2153.5</v>
      </c>
    </row>
    <row r="68" spans="1:5" s="36" customFormat="1" ht="45.75" x14ac:dyDescent="0.25">
      <c r="A68" s="7" t="s">
        <v>96</v>
      </c>
      <c r="B68" s="8" t="s">
        <v>97</v>
      </c>
      <c r="C68" s="14">
        <f>C69</f>
        <v>0</v>
      </c>
      <c r="D68" s="14">
        <f>D69</f>
        <v>31225.3</v>
      </c>
      <c r="E68" s="14">
        <f t="shared" si="0"/>
        <v>31225.3</v>
      </c>
    </row>
    <row r="69" spans="1:5" s="36" customFormat="1" ht="23.25" x14ac:dyDescent="0.25">
      <c r="A69" s="11" t="s">
        <v>313</v>
      </c>
      <c r="B69" s="12" t="s">
        <v>314</v>
      </c>
      <c r="C69" s="23">
        <v>0</v>
      </c>
      <c r="D69" s="23">
        <v>31225.3</v>
      </c>
      <c r="E69" s="23">
        <f t="shared" si="0"/>
        <v>31225.3</v>
      </c>
    </row>
    <row r="70" spans="1:5" ht="34.5" x14ac:dyDescent="0.25">
      <c r="A70" s="7" t="s">
        <v>109</v>
      </c>
      <c r="B70" s="8" t="s">
        <v>111</v>
      </c>
      <c r="C70" s="14">
        <f>C71</f>
        <v>-8340950.3799999999</v>
      </c>
      <c r="D70" s="14">
        <f>D71</f>
        <v>-39114.32</v>
      </c>
      <c r="E70" s="14">
        <f t="shared" ref="E70:E71" si="1">D70-C70</f>
        <v>8301836.0599999996</v>
      </c>
    </row>
    <row r="71" spans="1:5" ht="34.5" x14ac:dyDescent="0.25">
      <c r="A71" s="11" t="s">
        <v>110</v>
      </c>
      <c r="B71" s="12" t="s">
        <v>112</v>
      </c>
      <c r="C71" s="23">
        <v>-8340950.3799999999</v>
      </c>
      <c r="D71" s="23">
        <v>-39114.32</v>
      </c>
      <c r="E71" s="23">
        <f t="shared" si="1"/>
        <v>8301836.0599999996</v>
      </c>
    </row>
  </sheetData>
  <mergeCells count="3">
    <mergeCell ref="A1:D1"/>
    <mergeCell ref="A3:D3"/>
    <mergeCell ref="A2:E2"/>
  </mergeCells>
  <pageMargins left="0.7" right="0.7" top="0.75" bottom="0.75" header="0.3" footer="0.3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8"/>
  <sheetViews>
    <sheetView zoomScaleNormal="100" workbookViewId="0">
      <selection activeCell="I11" sqref="I11"/>
    </sheetView>
  </sheetViews>
  <sheetFormatPr defaultRowHeight="15" x14ac:dyDescent="0.25"/>
  <cols>
    <col min="1" max="1" width="88.85546875" style="35" customWidth="1"/>
    <col min="2" max="2" width="21.42578125" style="32" bestFit="1" customWidth="1"/>
    <col min="3" max="3" width="12" style="32" bestFit="1" customWidth="1"/>
    <col min="4" max="4" width="12.140625" style="32" bestFit="1" customWidth="1"/>
    <col min="5" max="5" width="10.7109375" style="32" bestFit="1" customWidth="1"/>
    <col min="6" max="252" width="9.140625" style="32"/>
    <col min="253" max="253" width="50.7109375" style="32" customWidth="1"/>
    <col min="254" max="254" width="22.7109375" style="32" customWidth="1"/>
    <col min="255" max="255" width="15.7109375" style="32" customWidth="1"/>
    <col min="256" max="256" width="14.28515625" style="32" customWidth="1"/>
    <col min="257" max="258" width="0" style="32" hidden="1" customWidth="1"/>
    <col min="259" max="508" width="9.140625" style="32"/>
    <col min="509" max="509" width="50.7109375" style="32" customWidth="1"/>
    <col min="510" max="510" width="22.7109375" style="32" customWidth="1"/>
    <col min="511" max="511" width="15.7109375" style="32" customWidth="1"/>
    <col min="512" max="512" width="14.28515625" style="32" customWidth="1"/>
    <col min="513" max="514" width="0" style="32" hidden="1" customWidth="1"/>
    <col min="515" max="764" width="9.140625" style="32"/>
    <col min="765" max="765" width="50.7109375" style="32" customWidth="1"/>
    <col min="766" max="766" width="22.7109375" style="32" customWidth="1"/>
    <col min="767" max="767" width="15.7109375" style="32" customWidth="1"/>
    <col min="768" max="768" width="14.28515625" style="32" customWidth="1"/>
    <col min="769" max="770" width="0" style="32" hidden="1" customWidth="1"/>
    <col min="771" max="1020" width="9.140625" style="32"/>
    <col min="1021" max="1021" width="50.7109375" style="32" customWidth="1"/>
    <col min="1022" max="1022" width="22.7109375" style="32" customWidth="1"/>
    <col min="1023" max="1023" width="15.7109375" style="32" customWidth="1"/>
    <col min="1024" max="1024" width="14.28515625" style="32" customWidth="1"/>
    <col min="1025" max="1026" width="0" style="32" hidden="1" customWidth="1"/>
    <col min="1027" max="1276" width="9.140625" style="32"/>
    <col min="1277" max="1277" width="50.7109375" style="32" customWidth="1"/>
    <col min="1278" max="1278" width="22.7109375" style="32" customWidth="1"/>
    <col min="1279" max="1279" width="15.7109375" style="32" customWidth="1"/>
    <col min="1280" max="1280" width="14.28515625" style="32" customWidth="1"/>
    <col min="1281" max="1282" width="0" style="32" hidden="1" customWidth="1"/>
    <col min="1283" max="1532" width="9.140625" style="32"/>
    <col min="1533" max="1533" width="50.7109375" style="32" customWidth="1"/>
    <col min="1534" max="1534" width="22.7109375" style="32" customWidth="1"/>
    <col min="1535" max="1535" width="15.7109375" style="32" customWidth="1"/>
    <col min="1536" max="1536" width="14.28515625" style="32" customWidth="1"/>
    <col min="1537" max="1538" width="0" style="32" hidden="1" customWidth="1"/>
    <col min="1539" max="1788" width="9.140625" style="32"/>
    <col min="1789" max="1789" width="50.7109375" style="32" customWidth="1"/>
    <col min="1790" max="1790" width="22.7109375" style="32" customWidth="1"/>
    <col min="1791" max="1791" width="15.7109375" style="32" customWidth="1"/>
    <col min="1792" max="1792" width="14.28515625" style="32" customWidth="1"/>
    <col min="1793" max="1794" width="0" style="32" hidden="1" customWidth="1"/>
    <col min="1795" max="2044" width="9.140625" style="32"/>
    <col min="2045" max="2045" width="50.7109375" style="32" customWidth="1"/>
    <col min="2046" max="2046" width="22.7109375" style="32" customWidth="1"/>
    <col min="2047" max="2047" width="15.7109375" style="32" customWidth="1"/>
    <col min="2048" max="2048" width="14.28515625" style="32" customWidth="1"/>
    <col min="2049" max="2050" width="0" style="32" hidden="1" customWidth="1"/>
    <col min="2051" max="2300" width="9.140625" style="32"/>
    <col min="2301" max="2301" width="50.7109375" style="32" customWidth="1"/>
    <col min="2302" max="2302" width="22.7109375" style="32" customWidth="1"/>
    <col min="2303" max="2303" width="15.7109375" style="32" customWidth="1"/>
    <col min="2304" max="2304" width="14.28515625" style="32" customWidth="1"/>
    <col min="2305" max="2306" width="0" style="32" hidden="1" customWidth="1"/>
    <col min="2307" max="2556" width="9.140625" style="32"/>
    <col min="2557" max="2557" width="50.7109375" style="32" customWidth="1"/>
    <col min="2558" max="2558" width="22.7109375" style="32" customWidth="1"/>
    <col min="2559" max="2559" width="15.7109375" style="32" customWidth="1"/>
    <col min="2560" max="2560" width="14.28515625" style="32" customWidth="1"/>
    <col min="2561" max="2562" width="0" style="32" hidden="1" customWidth="1"/>
    <col min="2563" max="2812" width="9.140625" style="32"/>
    <col min="2813" max="2813" width="50.7109375" style="32" customWidth="1"/>
    <col min="2814" max="2814" width="22.7109375" style="32" customWidth="1"/>
    <col min="2815" max="2815" width="15.7109375" style="32" customWidth="1"/>
    <col min="2816" max="2816" width="14.28515625" style="32" customWidth="1"/>
    <col min="2817" max="2818" width="0" style="32" hidden="1" customWidth="1"/>
    <col min="2819" max="3068" width="9.140625" style="32"/>
    <col min="3069" max="3069" width="50.7109375" style="32" customWidth="1"/>
    <col min="3070" max="3070" width="22.7109375" style="32" customWidth="1"/>
    <col min="3071" max="3071" width="15.7109375" style="32" customWidth="1"/>
    <col min="3072" max="3072" width="14.28515625" style="32" customWidth="1"/>
    <col min="3073" max="3074" width="0" style="32" hidden="1" customWidth="1"/>
    <col min="3075" max="3324" width="9.140625" style="32"/>
    <col min="3325" max="3325" width="50.7109375" style="32" customWidth="1"/>
    <col min="3326" max="3326" width="22.7109375" style="32" customWidth="1"/>
    <col min="3327" max="3327" width="15.7109375" style="32" customWidth="1"/>
    <col min="3328" max="3328" width="14.28515625" style="32" customWidth="1"/>
    <col min="3329" max="3330" width="0" style="32" hidden="1" customWidth="1"/>
    <col min="3331" max="3580" width="9.140625" style="32"/>
    <col min="3581" max="3581" width="50.7109375" style="32" customWidth="1"/>
    <col min="3582" max="3582" width="22.7109375" style="32" customWidth="1"/>
    <col min="3583" max="3583" width="15.7109375" style="32" customWidth="1"/>
    <col min="3584" max="3584" width="14.28515625" style="32" customWidth="1"/>
    <col min="3585" max="3586" width="0" style="32" hidden="1" customWidth="1"/>
    <col min="3587" max="3836" width="9.140625" style="32"/>
    <col min="3837" max="3837" width="50.7109375" style="32" customWidth="1"/>
    <col min="3838" max="3838" width="22.7109375" style="32" customWidth="1"/>
    <col min="3839" max="3839" width="15.7109375" style="32" customWidth="1"/>
    <col min="3840" max="3840" width="14.28515625" style="32" customWidth="1"/>
    <col min="3841" max="3842" width="0" style="32" hidden="1" customWidth="1"/>
    <col min="3843" max="4092" width="9.140625" style="32"/>
    <col min="4093" max="4093" width="50.7109375" style="32" customWidth="1"/>
    <col min="4094" max="4094" width="22.7109375" style="32" customWidth="1"/>
    <col min="4095" max="4095" width="15.7109375" style="32" customWidth="1"/>
    <col min="4096" max="4096" width="14.28515625" style="32" customWidth="1"/>
    <col min="4097" max="4098" width="0" style="32" hidden="1" customWidth="1"/>
    <col min="4099" max="4348" width="9.140625" style="32"/>
    <col min="4349" max="4349" width="50.7109375" style="32" customWidth="1"/>
    <col min="4350" max="4350" width="22.7109375" style="32" customWidth="1"/>
    <col min="4351" max="4351" width="15.7109375" style="32" customWidth="1"/>
    <col min="4352" max="4352" width="14.28515625" style="32" customWidth="1"/>
    <col min="4353" max="4354" width="0" style="32" hidden="1" customWidth="1"/>
    <col min="4355" max="4604" width="9.140625" style="32"/>
    <col min="4605" max="4605" width="50.7109375" style="32" customWidth="1"/>
    <col min="4606" max="4606" width="22.7109375" style="32" customWidth="1"/>
    <col min="4607" max="4607" width="15.7109375" style="32" customWidth="1"/>
    <col min="4608" max="4608" width="14.28515625" style="32" customWidth="1"/>
    <col min="4609" max="4610" width="0" style="32" hidden="1" customWidth="1"/>
    <col min="4611" max="4860" width="9.140625" style="32"/>
    <col min="4861" max="4861" width="50.7109375" style="32" customWidth="1"/>
    <col min="4862" max="4862" width="22.7109375" style="32" customWidth="1"/>
    <col min="4863" max="4863" width="15.7109375" style="32" customWidth="1"/>
    <col min="4864" max="4864" width="14.28515625" style="32" customWidth="1"/>
    <col min="4865" max="4866" width="0" style="32" hidden="1" customWidth="1"/>
    <col min="4867" max="5116" width="9.140625" style="32"/>
    <col min="5117" max="5117" width="50.7109375" style="32" customWidth="1"/>
    <col min="5118" max="5118" width="22.7109375" style="32" customWidth="1"/>
    <col min="5119" max="5119" width="15.7109375" style="32" customWidth="1"/>
    <col min="5120" max="5120" width="14.28515625" style="32" customWidth="1"/>
    <col min="5121" max="5122" width="0" style="32" hidden="1" customWidth="1"/>
    <col min="5123" max="5372" width="9.140625" style="32"/>
    <col min="5373" max="5373" width="50.7109375" style="32" customWidth="1"/>
    <col min="5374" max="5374" width="22.7109375" style="32" customWidth="1"/>
    <col min="5375" max="5375" width="15.7109375" style="32" customWidth="1"/>
    <col min="5376" max="5376" width="14.28515625" style="32" customWidth="1"/>
    <col min="5377" max="5378" width="0" style="32" hidden="1" customWidth="1"/>
    <col min="5379" max="5628" width="9.140625" style="32"/>
    <col min="5629" max="5629" width="50.7109375" style="32" customWidth="1"/>
    <col min="5630" max="5630" width="22.7109375" style="32" customWidth="1"/>
    <col min="5631" max="5631" width="15.7109375" style="32" customWidth="1"/>
    <col min="5632" max="5632" width="14.28515625" style="32" customWidth="1"/>
    <col min="5633" max="5634" width="0" style="32" hidden="1" customWidth="1"/>
    <col min="5635" max="5884" width="9.140625" style="32"/>
    <col min="5885" max="5885" width="50.7109375" style="32" customWidth="1"/>
    <col min="5886" max="5886" width="22.7109375" style="32" customWidth="1"/>
    <col min="5887" max="5887" width="15.7109375" style="32" customWidth="1"/>
    <col min="5888" max="5888" width="14.28515625" style="32" customWidth="1"/>
    <col min="5889" max="5890" width="0" style="32" hidden="1" customWidth="1"/>
    <col min="5891" max="6140" width="9.140625" style="32"/>
    <col min="6141" max="6141" width="50.7109375" style="32" customWidth="1"/>
    <col min="6142" max="6142" width="22.7109375" style="32" customWidth="1"/>
    <col min="6143" max="6143" width="15.7109375" style="32" customWidth="1"/>
    <col min="6144" max="6144" width="14.28515625" style="32" customWidth="1"/>
    <col min="6145" max="6146" width="0" style="32" hidden="1" customWidth="1"/>
    <col min="6147" max="6396" width="9.140625" style="32"/>
    <col min="6397" max="6397" width="50.7109375" style="32" customWidth="1"/>
    <col min="6398" max="6398" width="22.7109375" style="32" customWidth="1"/>
    <col min="6399" max="6399" width="15.7109375" style="32" customWidth="1"/>
    <col min="6400" max="6400" width="14.28515625" style="32" customWidth="1"/>
    <col min="6401" max="6402" width="0" style="32" hidden="1" customWidth="1"/>
    <col min="6403" max="6652" width="9.140625" style="32"/>
    <col min="6653" max="6653" width="50.7109375" style="32" customWidth="1"/>
    <col min="6654" max="6654" width="22.7109375" style="32" customWidth="1"/>
    <col min="6655" max="6655" width="15.7109375" style="32" customWidth="1"/>
    <col min="6656" max="6656" width="14.28515625" style="32" customWidth="1"/>
    <col min="6657" max="6658" width="0" style="32" hidden="1" customWidth="1"/>
    <col min="6659" max="6908" width="9.140625" style="32"/>
    <col min="6909" max="6909" width="50.7109375" style="32" customWidth="1"/>
    <col min="6910" max="6910" width="22.7109375" style="32" customWidth="1"/>
    <col min="6911" max="6911" width="15.7109375" style="32" customWidth="1"/>
    <col min="6912" max="6912" width="14.28515625" style="32" customWidth="1"/>
    <col min="6913" max="6914" width="0" style="32" hidden="1" customWidth="1"/>
    <col min="6915" max="7164" width="9.140625" style="32"/>
    <col min="7165" max="7165" width="50.7109375" style="32" customWidth="1"/>
    <col min="7166" max="7166" width="22.7109375" style="32" customWidth="1"/>
    <col min="7167" max="7167" width="15.7109375" style="32" customWidth="1"/>
    <col min="7168" max="7168" width="14.28515625" style="32" customWidth="1"/>
    <col min="7169" max="7170" width="0" style="32" hidden="1" customWidth="1"/>
    <col min="7171" max="7420" width="9.140625" style="32"/>
    <col min="7421" max="7421" width="50.7109375" style="32" customWidth="1"/>
    <col min="7422" max="7422" width="22.7109375" style="32" customWidth="1"/>
    <col min="7423" max="7423" width="15.7109375" style="32" customWidth="1"/>
    <col min="7424" max="7424" width="14.28515625" style="32" customWidth="1"/>
    <col min="7425" max="7426" width="0" style="32" hidden="1" customWidth="1"/>
    <col min="7427" max="7676" width="9.140625" style="32"/>
    <col min="7677" max="7677" width="50.7109375" style="32" customWidth="1"/>
    <col min="7678" max="7678" width="22.7109375" style="32" customWidth="1"/>
    <col min="7679" max="7679" width="15.7109375" style="32" customWidth="1"/>
    <col min="7680" max="7680" width="14.28515625" style="32" customWidth="1"/>
    <col min="7681" max="7682" width="0" style="32" hidden="1" customWidth="1"/>
    <col min="7683" max="7932" width="9.140625" style="32"/>
    <col min="7933" max="7933" width="50.7109375" style="32" customWidth="1"/>
    <col min="7934" max="7934" width="22.7109375" style="32" customWidth="1"/>
    <col min="7935" max="7935" width="15.7109375" style="32" customWidth="1"/>
    <col min="7936" max="7936" width="14.28515625" style="32" customWidth="1"/>
    <col min="7937" max="7938" width="0" style="32" hidden="1" customWidth="1"/>
    <col min="7939" max="8188" width="9.140625" style="32"/>
    <col min="8189" max="8189" width="50.7109375" style="32" customWidth="1"/>
    <col min="8190" max="8190" width="22.7109375" style="32" customWidth="1"/>
    <col min="8191" max="8191" width="15.7109375" style="32" customWidth="1"/>
    <col min="8192" max="8192" width="14.28515625" style="32" customWidth="1"/>
    <col min="8193" max="8194" width="0" style="32" hidden="1" customWidth="1"/>
    <col min="8195" max="8444" width="9.140625" style="32"/>
    <col min="8445" max="8445" width="50.7109375" style="32" customWidth="1"/>
    <col min="8446" max="8446" width="22.7109375" style="32" customWidth="1"/>
    <col min="8447" max="8447" width="15.7109375" style="32" customWidth="1"/>
    <col min="8448" max="8448" width="14.28515625" style="32" customWidth="1"/>
    <col min="8449" max="8450" width="0" style="32" hidden="1" customWidth="1"/>
    <col min="8451" max="8700" width="9.140625" style="32"/>
    <col min="8701" max="8701" width="50.7109375" style="32" customWidth="1"/>
    <col min="8702" max="8702" width="22.7109375" style="32" customWidth="1"/>
    <col min="8703" max="8703" width="15.7109375" style="32" customWidth="1"/>
    <col min="8704" max="8704" width="14.28515625" style="32" customWidth="1"/>
    <col min="8705" max="8706" width="0" style="32" hidden="1" customWidth="1"/>
    <col min="8707" max="8956" width="9.140625" style="32"/>
    <col min="8957" max="8957" width="50.7109375" style="32" customWidth="1"/>
    <col min="8958" max="8958" width="22.7109375" style="32" customWidth="1"/>
    <col min="8959" max="8959" width="15.7109375" style="32" customWidth="1"/>
    <col min="8960" max="8960" width="14.28515625" style="32" customWidth="1"/>
    <col min="8961" max="8962" width="0" style="32" hidden="1" customWidth="1"/>
    <col min="8963" max="9212" width="9.140625" style="32"/>
    <col min="9213" max="9213" width="50.7109375" style="32" customWidth="1"/>
    <col min="9214" max="9214" width="22.7109375" style="32" customWidth="1"/>
    <col min="9215" max="9215" width="15.7109375" style="32" customWidth="1"/>
    <col min="9216" max="9216" width="14.28515625" style="32" customWidth="1"/>
    <col min="9217" max="9218" width="0" style="32" hidden="1" customWidth="1"/>
    <col min="9219" max="9468" width="9.140625" style="32"/>
    <col min="9469" max="9469" width="50.7109375" style="32" customWidth="1"/>
    <col min="9470" max="9470" width="22.7109375" style="32" customWidth="1"/>
    <col min="9471" max="9471" width="15.7109375" style="32" customWidth="1"/>
    <col min="9472" max="9472" width="14.28515625" style="32" customWidth="1"/>
    <col min="9473" max="9474" width="0" style="32" hidden="1" customWidth="1"/>
    <col min="9475" max="9724" width="9.140625" style="32"/>
    <col min="9725" max="9725" width="50.7109375" style="32" customWidth="1"/>
    <col min="9726" max="9726" width="22.7109375" style="32" customWidth="1"/>
    <col min="9727" max="9727" width="15.7109375" style="32" customWidth="1"/>
    <col min="9728" max="9728" width="14.28515625" style="32" customWidth="1"/>
    <col min="9729" max="9730" width="0" style="32" hidden="1" customWidth="1"/>
    <col min="9731" max="9980" width="9.140625" style="32"/>
    <col min="9981" max="9981" width="50.7109375" style="32" customWidth="1"/>
    <col min="9982" max="9982" width="22.7109375" style="32" customWidth="1"/>
    <col min="9983" max="9983" width="15.7109375" style="32" customWidth="1"/>
    <col min="9984" max="9984" width="14.28515625" style="32" customWidth="1"/>
    <col min="9985" max="9986" width="0" style="32" hidden="1" customWidth="1"/>
    <col min="9987" max="10236" width="9.140625" style="32"/>
    <col min="10237" max="10237" width="50.7109375" style="32" customWidth="1"/>
    <col min="10238" max="10238" width="22.7109375" style="32" customWidth="1"/>
    <col min="10239" max="10239" width="15.7109375" style="32" customWidth="1"/>
    <col min="10240" max="10240" width="14.28515625" style="32" customWidth="1"/>
    <col min="10241" max="10242" width="0" style="32" hidden="1" customWidth="1"/>
    <col min="10243" max="10492" width="9.140625" style="32"/>
    <col min="10493" max="10493" width="50.7109375" style="32" customWidth="1"/>
    <col min="10494" max="10494" width="22.7109375" style="32" customWidth="1"/>
    <col min="10495" max="10495" width="15.7109375" style="32" customWidth="1"/>
    <col min="10496" max="10496" width="14.28515625" style="32" customWidth="1"/>
    <col min="10497" max="10498" width="0" style="32" hidden="1" customWidth="1"/>
    <col min="10499" max="10748" width="9.140625" style="32"/>
    <col min="10749" max="10749" width="50.7109375" style="32" customWidth="1"/>
    <col min="10750" max="10750" width="22.7109375" style="32" customWidth="1"/>
    <col min="10751" max="10751" width="15.7109375" style="32" customWidth="1"/>
    <col min="10752" max="10752" width="14.28515625" style="32" customWidth="1"/>
    <col min="10753" max="10754" width="0" style="32" hidden="1" customWidth="1"/>
    <col min="10755" max="11004" width="9.140625" style="32"/>
    <col min="11005" max="11005" width="50.7109375" style="32" customWidth="1"/>
    <col min="11006" max="11006" width="22.7109375" style="32" customWidth="1"/>
    <col min="11007" max="11007" width="15.7109375" style="32" customWidth="1"/>
    <col min="11008" max="11008" width="14.28515625" style="32" customWidth="1"/>
    <col min="11009" max="11010" width="0" style="32" hidden="1" customWidth="1"/>
    <col min="11011" max="11260" width="9.140625" style="32"/>
    <col min="11261" max="11261" width="50.7109375" style="32" customWidth="1"/>
    <col min="11262" max="11262" width="22.7109375" style="32" customWidth="1"/>
    <col min="11263" max="11263" width="15.7109375" style="32" customWidth="1"/>
    <col min="11264" max="11264" width="14.28515625" style="32" customWidth="1"/>
    <col min="11265" max="11266" width="0" style="32" hidden="1" customWidth="1"/>
    <col min="11267" max="11516" width="9.140625" style="32"/>
    <col min="11517" max="11517" width="50.7109375" style="32" customWidth="1"/>
    <col min="11518" max="11518" width="22.7109375" style="32" customWidth="1"/>
    <col min="11519" max="11519" width="15.7109375" style="32" customWidth="1"/>
    <col min="11520" max="11520" width="14.28515625" style="32" customWidth="1"/>
    <col min="11521" max="11522" width="0" style="32" hidden="1" customWidth="1"/>
    <col min="11523" max="11772" width="9.140625" style="32"/>
    <col min="11773" max="11773" width="50.7109375" style="32" customWidth="1"/>
    <col min="11774" max="11774" width="22.7109375" style="32" customWidth="1"/>
    <col min="11775" max="11775" width="15.7109375" style="32" customWidth="1"/>
    <col min="11776" max="11776" width="14.28515625" style="32" customWidth="1"/>
    <col min="11777" max="11778" width="0" style="32" hidden="1" customWidth="1"/>
    <col min="11779" max="12028" width="9.140625" style="32"/>
    <col min="12029" max="12029" width="50.7109375" style="32" customWidth="1"/>
    <col min="12030" max="12030" width="22.7109375" style="32" customWidth="1"/>
    <col min="12031" max="12031" width="15.7109375" style="32" customWidth="1"/>
    <col min="12032" max="12032" width="14.28515625" style="32" customWidth="1"/>
    <col min="12033" max="12034" width="0" style="32" hidden="1" customWidth="1"/>
    <col min="12035" max="12284" width="9.140625" style="32"/>
    <col min="12285" max="12285" width="50.7109375" style="32" customWidth="1"/>
    <col min="12286" max="12286" width="22.7109375" style="32" customWidth="1"/>
    <col min="12287" max="12287" width="15.7109375" style="32" customWidth="1"/>
    <col min="12288" max="12288" width="14.28515625" style="32" customWidth="1"/>
    <col min="12289" max="12290" width="0" style="32" hidden="1" customWidth="1"/>
    <col min="12291" max="12540" width="9.140625" style="32"/>
    <col min="12541" max="12541" width="50.7109375" style="32" customWidth="1"/>
    <col min="12542" max="12542" width="22.7109375" style="32" customWidth="1"/>
    <col min="12543" max="12543" width="15.7109375" style="32" customWidth="1"/>
    <col min="12544" max="12544" width="14.28515625" style="32" customWidth="1"/>
    <col min="12545" max="12546" width="0" style="32" hidden="1" customWidth="1"/>
    <col min="12547" max="12796" width="9.140625" style="32"/>
    <col min="12797" max="12797" width="50.7109375" style="32" customWidth="1"/>
    <col min="12798" max="12798" width="22.7109375" style="32" customWidth="1"/>
    <col min="12799" max="12799" width="15.7109375" style="32" customWidth="1"/>
    <col min="12800" max="12800" width="14.28515625" style="32" customWidth="1"/>
    <col min="12801" max="12802" width="0" style="32" hidden="1" customWidth="1"/>
    <col min="12803" max="13052" width="9.140625" style="32"/>
    <col min="13053" max="13053" width="50.7109375" style="32" customWidth="1"/>
    <col min="13054" max="13054" width="22.7109375" style="32" customWidth="1"/>
    <col min="13055" max="13055" width="15.7109375" style="32" customWidth="1"/>
    <col min="13056" max="13056" width="14.28515625" style="32" customWidth="1"/>
    <col min="13057" max="13058" width="0" style="32" hidden="1" customWidth="1"/>
    <col min="13059" max="13308" width="9.140625" style="32"/>
    <col min="13309" max="13309" width="50.7109375" style="32" customWidth="1"/>
    <col min="13310" max="13310" width="22.7109375" style="32" customWidth="1"/>
    <col min="13311" max="13311" width="15.7109375" style="32" customWidth="1"/>
    <col min="13312" max="13312" width="14.28515625" style="32" customWidth="1"/>
    <col min="13313" max="13314" width="0" style="32" hidden="1" customWidth="1"/>
    <col min="13315" max="13564" width="9.140625" style="32"/>
    <col min="13565" max="13565" width="50.7109375" style="32" customWidth="1"/>
    <col min="13566" max="13566" width="22.7109375" style="32" customWidth="1"/>
    <col min="13567" max="13567" width="15.7109375" style="32" customWidth="1"/>
    <col min="13568" max="13568" width="14.28515625" style="32" customWidth="1"/>
    <col min="13569" max="13570" width="0" style="32" hidden="1" customWidth="1"/>
    <col min="13571" max="13820" width="9.140625" style="32"/>
    <col min="13821" max="13821" width="50.7109375" style="32" customWidth="1"/>
    <col min="13822" max="13822" width="22.7109375" style="32" customWidth="1"/>
    <col min="13823" max="13823" width="15.7109375" style="32" customWidth="1"/>
    <col min="13824" max="13824" width="14.28515625" style="32" customWidth="1"/>
    <col min="13825" max="13826" width="0" style="32" hidden="1" customWidth="1"/>
    <col min="13827" max="14076" width="9.140625" style="32"/>
    <col min="14077" max="14077" width="50.7109375" style="32" customWidth="1"/>
    <col min="14078" max="14078" width="22.7109375" style="32" customWidth="1"/>
    <col min="14079" max="14079" width="15.7109375" style="32" customWidth="1"/>
    <col min="14080" max="14080" width="14.28515625" style="32" customWidth="1"/>
    <col min="14081" max="14082" width="0" style="32" hidden="1" customWidth="1"/>
    <col min="14083" max="14332" width="9.140625" style="32"/>
    <col min="14333" max="14333" width="50.7109375" style="32" customWidth="1"/>
    <col min="14334" max="14334" width="22.7109375" style="32" customWidth="1"/>
    <col min="14335" max="14335" width="15.7109375" style="32" customWidth="1"/>
    <col min="14336" max="14336" width="14.28515625" style="32" customWidth="1"/>
    <col min="14337" max="14338" width="0" style="32" hidden="1" customWidth="1"/>
    <col min="14339" max="14588" width="9.140625" style="32"/>
    <col min="14589" max="14589" width="50.7109375" style="32" customWidth="1"/>
    <col min="14590" max="14590" width="22.7109375" style="32" customWidth="1"/>
    <col min="14591" max="14591" width="15.7109375" style="32" customWidth="1"/>
    <col min="14592" max="14592" width="14.28515625" style="32" customWidth="1"/>
    <col min="14593" max="14594" width="0" style="32" hidden="1" customWidth="1"/>
    <col min="14595" max="14844" width="9.140625" style="32"/>
    <col min="14845" max="14845" width="50.7109375" style="32" customWidth="1"/>
    <col min="14846" max="14846" width="22.7109375" style="32" customWidth="1"/>
    <col min="14847" max="14847" width="15.7109375" style="32" customWidth="1"/>
    <col min="14848" max="14848" width="14.28515625" style="32" customWidth="1"/>
    <col min="14849" max="14850" width="0" style="32" hidden="1" customWidth="1"/>
    <col min="14851" max="15100" width="9.140625" style="32"/>
    <col min="15101" max="15101" width="50.7109375" style="32" customWidth="1"/>
    <col min="15102" max="15102" width="22.7109375" style="32" customWidth="1"/>
    <col min="15103" max="15103" width="15.7109375" style="32" customWidth="1"/>
    <col min="15104" max="15104" width="14.28515625" style="32" customWidth="1"/>
    <col min="15105" max="15106" width="0" style="32" hidden="1" customWidth="1"/>
    <col min="15107" max="15356" width="9.140625" style="32"/>
    <col min="15357" max="15357" width="50.7109375" style="32" customWidth="1"/>
    <col min="15358" max="15358" width="22.7109375" style="32" customWidth="1"/>
    <col min="15359" max="15359" width="15.7109375" style="32" customWidth="1"/>
    <col min="15360" max="15360" width="14.28515625" style="32" customWidth="1"/>
    <col min="15361" max="15362" width="0" style="32" hidden="1" customWidth="1"/>
    <col min="15363" max="15612" width="9.140625" style="32"/>
    <col min="15613" max="15613" width="50.7109375" style="32" customWidth="1"/>
    <col min="15614" max="15614" width="22.7109375" style="32" customWidth="1"/>
    <col min="15615" max="15615" width="15.7109375" style="32" customWidth="1"/>
    <col min="15616" max="15616" width="14.28515625" style="32" customWidth="1"/>
    <col min="15617" max="15618" width="0" style="32" hidden="1" customWidth="1"/>
    <col min="15619" max="15868" width="9.140625" style="32"/>
    <col min="15869" max="15869" width="50.7109375" style="32" customWidth="1"/>
    <col min="15870" max="15870" width="22.7109375" style="32" customWidth="1"/>
    <col min="15871" max="15871" width="15.7109375" style="32" customWidth="1"/>
    <col min="15872" max="15872" width="14.28515625" style="32" customWidth="1"/>
    <col min="15873" max="15874" width="0" style="32" hidden="1" customWidth="1"/>
    <col min="15875" max="16124" width="9.140625" style="32"/>
    <col min="16125" max="16125" width="50.7109375" style="32" customWidth="1"/>
    <col min="16126" max="16126" width="22.7109375" style="32" customWidth="1"/>
    <col min="16127" max="16127" width="15.7109375" style="32" customWidth="1"/>
    <col min="16128" max="16128" width="14.28515625" style="32" customWidth="1"/>
    <col min="16129" max="16130" width="0" style="32" hidden="1" customWidth="1"/>
    <col min="16131" max="16380" width="9.140625" style="32"/>
    <col min="16381" max="16384" width="8.85546875" style="32" customWidth="1"/>
  </cols>
  <sheetData>
    <row r="1" spans="1:5" x14ac:dyDescent="0.25">
      <c r="A1" s="50"/>
      <c r="B1" s="51"/>
    </row>
    <row r="2" spans="1:5" ht="18" x14ac:dyDescent="0.25">
      <c r="A2" s="49" t="s">
        <v>322</v>
      </c>
      <c r="B2" s="49"/>
      <c r="C2" s="49"/>
      <c r="D2" s="49"/>
      <c r="E2" s="49"/>
    </row>
    <row r="3" spans="1:5" ht="18" x14ac:dyDescent="0.25">
      <c r="A3" s="33"/>
      <c r="B3" s="31"/>
      <c r="C3" s="31"/>
      <c r="D3" s="31"/>
    </row>
    <row r="4" spans="1:5" ht="18" x14ac:dyDescent="0.25">
      <c r="A4" s="33"/>
      <c r="B4" s="31"/>
      <c r="C4" s="31"/>
      <c r="D4" s="31"/>
      <c r="E4" s="20" t="s">
        <v>98</v>
      </c>
    </row>
    <row r="5" spans="1:5" ht="22.5" x14ac:dyDescent="0.25">
      <c r="A5" s="34" t="s">
        <v>0</v>
      </c>
      <c r="B5" s="25" t="s">
        <v>1</v>
      </c>
      <c r="C5" s="3" t="s">
        <v>323</v>
      </c>
      <c r="D5" s="3" t="s">
        <v>321</v>
      </c>
      <c r="E5" s="3" t="s">
        <v>94</v>
      </c>
    </row>
    <row r="6" spans="1:5" x14ac:dyDescent="0.25">
      <c r="A6" s="41" t="s">
        <v>114</v>
      </c>
      <c r="B6" s="26" t="s">
        <v>4</v>
      </c>
      <c r="C6" s="39">
        <f>C7+C90</f>
        <v>866785636</v>
      </c>
      <c r="D6" s="39">
        <f>D7+D90</f>
        <v>195517472.21000004</v>
      </c>
      <c r="E6" s="52">
        <f>D6/C6*100</f>
        <v>22.556611933749217</v>
      </c>
    </row>
    <row r="7" spans="1:5" x14ac:dyDescent="0.25">
      <c r="A7" s="42" t="s">
        <v>235</v>
      </c>
      <c r="B7" s="43" t="s">
        <v>115</v>
      </c>
      <c r="C7" s="39">
        <f>C8+C17+C23+C29+C32+C34+C49+C54+C57+C65</f>
        <v>290022131.31999999</v>
      </c>
      <c r="D7" s="39">
        <f>D8+D17+D23+D29+D32+D34+D49+D54+D57+D65</f>
        <v>51486040.640000001</v>
      </c>
      <c r="E7" s="52">
        <f t="shared" ref="E7:E70" si="0">D7/C7*100</f>
        <v>17.752452340677461</v>
      </c>
    </row>
    <row r="8" spans="1:5" x14ac:dyDescent="0.25">
      <c r="A8" s="42" t="s">
        <v>236</v>
      </c>
      <c r="B8" s="43" t="s">
        <v>116</v>
      </c>
      <c r="C8" s="39">
        <f>C9</f>
        <v>219552000</v>
      </c>
      <c r="D8" s="39">
        <f>D9</f>
        <v>39195125.060000002</v>
      </c>
      <c r="E8" s="52">
        <f t="shared" si="0"/>
        <v>17.852319751129574</v>
      </c>
    </row>
    <row r="9" spans="1:5" x14ac:dyDescent="0.25">
      <c r="A9" s="44" t="s">
        <v>237</v>
      </c>
      <c r="B9" s="45" t="s">
        <v>117</v>
      </c>
      <c r="C9" s="38">
        <f>SUM(C10:C16)</f>
        <v>219552000</v>
      </c>
      <c r="D9" s="38">
        <f>SUM(D10:D16)</f>
        <v>39195125.060000002</v>
      </c>
      <c r="E9" s="53">
        <f t="shared" si="0"/>
        <v>17.852319751129574</v>
      </c>
    </row>
    <row r="10" spans="1:5" ht="45.75" x14ac:dyDescent="0.25">
      <c r="A10" s="44" t="s">
        <v>324</v>
      </c>
      <c r="B10" s="45" t="s">
        <v>118</v>
      </c>
      <c r="C10" s="38">
        <v>118669000</v>
      </c>
      <c r="D10" s="38">
        <v>22614936.260000002</v>
      </c>
      <c r="E10" s="53">
        <f t="shared" si="0"/>
        <v>19.057155836823434</v>
      </c>
    </row>
    <row r="11" spans="1:5" ht="45.75" x14ac:dyDescent="0.25">
      <c r="A11" s="44" t="s">
        <v>325</v>
      </c>
      <c r="B11" s="45" t="s">
        <v>119</v>
      </c>
      <c r="C11" s="38">
        <v>708000</v>
      </c>
      <c r="D11" s="38">
        <v>11135.4</v>
      </c>
      <c r="E11" s="53">
        <f t="shared" si="0"/>
        <v>1.5727966101694917</v>
      </c>
    </row>
    <row r="12" spans="1:5" ht="23.25" x14ac:dyDescent="0.25">
      <c r="A12" s="44" t="s">
        <v>326</v>
      </c>
      <c r="B12" s="45" t="s">
        <v>120</v>
      </c>
      <c r="C12" s="38">
        <v>2846000</v>
      </c>
      <c r="D12" s="38">
        <v>63823.18</v>
      </c>
      <c r="E12" s="53">
        <f t="shared" si="0"/>
        <v>2.2425572733661281</v>
      </c>
    </row>
    <row r="13" spans="1:5" ht="34.5" x14ac:dyDescent="0.25">
      <c r="A13" s="44" t="s">
        <v>327</v>
      </c>
      <c r="B13" s="45" t="s">
        <v>121</v>
      </c>
      <c r="C13" s="38">
        <v>20000</v>
      </c>
      <c r="D13" s="38">
        <v>21022.2</v>
      </c>
      <c r="E13" s="53">
        <f t="shared" si="0"/>
        <v>105.111</v>
      </c>
    </row>
    <row r="14" spans="1:5" s="37" customFormat="1" ht="192" x14ac:dyDescent="0.25">
      <c r="A14" s="44" t="s">
        <v>339</v>
      </c>
      <c r="B14" s="45" t="s">
        <v>340</v>
      </c>
      <c r="C14" s="38">
        <v>0</v>
      </c>
      <c r="D14" s="38">
        <v>2292.42</v>
      </c>
      <c r="E14" s="53" t="s">
        <v>95</v>
      </c>
    </row>
    <row r="15" spans="1:5" ht="23.25" x14ac:dyDescent="0.25">
      <c r="A15" s="44" t="s">
        <v>307</v>
      </c>
      <c r="B15" s="45" t="s">
        <v>341</v>
      </c>
      <c r="C15" s="38">
        <v>216000</v>
      </c>
      <c r="D15" s="38">
        <v>235344.6</v>
      </c>
      <c r="E15" s="53">
        <f t="shared" si="0"/>
        <v>108.95583333333335</v>
      </c>
    </row>
    <row r="16" spans="1:5" s="37" customFormat="1" ht="23.25" x14ac:dyDescent="0.25">
      <c r="A16" s="44" t="s">
        <v>328</v>
      </c>
      <c r="B16" s="45" t="s">
        <v>342</v>
      </c>
      <c r="C16" s="38">
        <v>97093000</v>
      </c>
      <c r="D16" s="38">
        <v>16246571</v>
      </c>
      <c r="E16" s="53">
        <f t="shared" si="0"/>
        <v>16.732999289341148</v>
      </c>
    </row>
    <row r="17" spans="1:5" x14ac:dyDescent="0.25">
      <c r="A17" s="42" t="s">
        <v>238</v>
      </c>
      <c r="B17" s="43" t="s">
        <v>122</v>
      </c>
      <c r="C17" s="39">
        <f>C18</f>
        <v>20236000</v>
      </c>
      <c r="D17" s="39">
        <f>D18</f>
        <v>4861913.7600000007</v>
      </c>
      <c r="E17" s="52">
        <f t="shared" si="0"/>
        <v>24.026061276932204</v>
      </c>
    </row>
    <row r="18" spans="1:5" x14ac:dyDescent="0.25">
      <c r="A18" s="44" t="s">
        <v>239</v>
      </c>
      <c r="B18" s="45" t="s">
        <v>123</v>
      </c>
      <c r="C18" s="38">
        <f>SUM(C19:C22)</f>
        <v>20236000</v>
      </c>
      <c r="D18" s="38">
        <f>SUM(D19:D22)</f>
        <v>4861913.7600000007</v>
      </c>
      <c r="E18" s="53">
        <f t="shared" si="0"/>
        <v>24.026061276932204</v>
      </c>
    </row>
    <row r="19" spans="1:5" ht="34.5" x14ac:dyDescent="0.25">
      <c r="A19" s="44" t="s">
        <v>240</v>
      </c>
      <c r="B19" s="45" t="s">
        <v>124</v>
      </c>
      <c r="C19" s="38">
        <v>10584000</v>
      </c>
      <c r="D19" s="38">
        <v>2388182.1800000002</v>
      </c>
      <c r="E19" s="53">
        <f t="shared" si="0"/>
        <v>22.564079554043843</v>
      </c>
    </row>
    <row r="20" spans="1:5" ht="34.5" x14ac:dyDescent="0.25">
      <c r="A20" s="44" t="s">
        <v>241</v>
      </c>
      <c r="B20" s="45" t="s">
        <v>125</v>
      </c>
      <c r="C20" s="38">
        <v>48000</v>
      </c>
      <c r="D20" s="38">
        <v>13569.68</v>
      </c>
      <c r="E20" s="53">
        <f t="shared" si="0"/>
        <v>28.270166666666668</v>
      </c>
    </row>
    <row r="21" spans="1:5" ht="34.5" x14ac:dyDescent="0.25">
      <c r="A21" s="44" t="s">
        <v>242</v>
      </c>
      <c r="B21" s="45" t="s">
        <v>126</v>
      </c>
      <c r="C21" s="38">
        <v>10688000</v>
      </c>
      <c r="D21" s="38">
        <v>2665534.91</v>
      </c>
      <c r="E21" s="53">
        <f t="shared" si="0"/>
        <v>24.939510759730542</v>
      </c>
    </row>
    <row r="22" spans="1:5" ht="34.5" x14ac:dyDescent="0.25">
      <c r="A22" s="44" t="s">
        <v>243</v>
      </c>
      <c r="B22" s="45" t="s">
        <v>127</v>
      </c>
      <c r="C22" s="38">
        <v>-1084000</v>
      </c>
      <c r="D22" s="38">
        <v>-205373.01</v>
      </c>
      <c r="E22" s="53">
        <f t="shared" si="0"/>
        <v>18.94584963099631</v>
      </c>
    </row>
    <row r="23" spans="1:5" x14ac:dyDescent="0.25">
      <c r="A23" s="42" t="s">
        <v>244</v>
      </c>
      <c r="B23" s="43" t="s">
        <v>128</v>
      </c>
      <c r="C23" s="39">
        <f>C24+C28+C27</f>
        <v>19622000</v>
      </c>
      <c r="D23" s="39">
        <f>D24+D28+D27</f>
        <v>1901738.88</v>
      </c>
      <c r="E23" s="52">
        <f t="shared" si="0"/>
        <v>9.6918707573132181</v>
      </c>
    </row>
    <row r="24" spans="1:5" x14ac:dyDescent="0.25">
      <c r="A24" s="44" t="s">
        <v>17</v>
      </c>
      <c r="B24" s="45" t="s">
        <v>129</v>
      </c>
      <c r="C24" s="38">
        <f>C25+C26</f>
        <v>18335000</v>
      </c>
      <c r="D24" s="38">
        <f>D25+D26</f>
        <v>1382055.19</v>
      </c>
      <c r="E24" s="53">
        <f t="shared" si="0"/>
        <v>7.5377976002181617</v>
      </c>
    </row>
    <row r="25" spans="1:5" x14ac:dyDescent="0.25">
      <c r="A25" s="44" t="s">
        <v>343</v>
      </c>
      <c r="B25" s="45" t="s">
        <v>130</v>
      </c>
      <c r="C25" s="38">
        <v>10481000</v>
      </c>
      <c r="D25" s="38">
        <v>751394.33</v>
      </c>
      <c r="E25" s="53">
        <f t="shared" si="0"/>
        <v>7.1691091498902777</v>
      </c>
    </row>
    <row r="26" spans="1:5" ht="23.25" x14ac:dyDescent="0.25">
      <c r="A26" s="44" t="s">
        <v>344</v>
      </c>
      <c r="B26" s="45" t="s">
        <v>131</v>
      </c>
      <c r="C26" s="38">
        <v>7854000</v>
      </c>
      <c r="D26" s="38">
        <v>630660.86</v>
      </c>
      <c r="E26" s="53">
        <f t="shared" si="0"/>
        <v>8.0298046855105678</v>
      </c>
    </row>
    <row r="27" spans="1:5" x14ac:dyDescent="0.25">
      <c r="A27" s="44" t="s">
        <v>19</v>
      </c>
      <c r="B27" s="45" t="s">
        <v>132</v>
      </c>
      <c r="C27" s="38">
        <v>6000</v>
      </c>
      <c r="D27" s="38">
        <v>575.69000000000005</v>
      </c>
      <c r="E27" s="53">
        <f t="shared" si="0"/>
        <v>9.5948333333333338</v>
      </c>
    </row>
    <row r="28" spans="1:5" x14ac:dyDescent="0.25">
      <c r="A28" s="44" t="s">
        <v>21</v>
      </c>
      <c r="B28" s="45" t="s">
        <v>133</v>
      </c>
      <c r="C28" s="38">
        <v>1281000</v>
      </c>
      <c r="D28" s="38">
        <v>519108</v>
      </c>
      <c r="E28" s="53">
        <f t="shared" si="0"/>
        <v>40.523653395784542</v>
      </c>
    </row>
    <row r="29" spans="1:5" x14ac:dyDescent="0.25">
      <c r="A29" s="42" t="s">
        <v>245</v>
      </c>
      <c r="B29" s="43" t="s">
        <v>134</v>
      </c>
      <c r="C29" s="39">
        <f>C31+C30</f>
        <v>354000</v>
      </c>
      <c r="D29" s="39">
        <f>D31+D30</f>
        <v>354375</v>
      </c>
      <c r="E29" s="52">
        <f t="shared" si="0"/>
        <v>100.10593220338984</v>
      </c>
    </row>
    <row r="30" spans="1:5" x14ac:dyDescent="0.25">
      <c r="A30" s="44" t="s">
        <v>25</v>
      </c>
      <c r="B30" s="12" t="s">
        <v>329</v>
      </c>
      <c r="C30" s="38">
        <v>354000</v>
      </c>
      <c r="D30" s="38">
        <v>354356</v>
      </c>
      <c r="E30" s="53">
        <f t="shared" si="0"/>
        <v>100.10056497175141</v>
      </c>
    </row>
    <row r="31" spans="1:5" x14ac:dyDescent="0.25">
      <c r="A31" s="44" t="s">
        <v>27</v>
      </c>
      <c r="B31" s="45" t="s">
        <v>135</v>
      </c>
      <c r="C31" s="38">
        <v>0</v>
      </c>
      <c r="D31" s="38">
        <v>19</v>
      </c>
      <c r="E31" s="53" t="e">
        <f t="shared" si="0"/>
        <v>#DIV/0!</v>
      </c>
    </row>
    <row r="32" spans="1:5" x14ac:dyDescent="0.25">
      <c r="A32" s="42" t="s">
        <v>246</v>
      </c>
      <c r="B32" s="43" t="s">
        <v>136</v>
      </c>
      <c r="C32" s="39">
        <f>C33</f>
        <v>3760000</v>
      </c>
      <c r="D32" s="39">
        <f>D33</f>
        <v>1276422.76</v>
      </c>
      <c r="E32" s="52">
        <f t="shared" si="0"/>
        <v>33.94741382978723</v>
      </c>
    </row>
    <row r="33" spans="1:5" x14ac:dyDescent="0.25">
      <c r="A33" s="44" t="s">
        <v>247</v>
      </c>
      <c r="B33" s="45" t="s">
        <v>137</v>
      </c>
      <c r="C33" s="38">
        <v>3760000</v>
      </c>
      <c r="D33" s="38">
        <v>1276422.76</v>
      </c>
      <c r="E33" s="53">
        <f t="shared" si="0"/>
        <v>33.94741382978723</v>
      </c>
    </row>
    <row r="34" spans="1:5" ht="23.25" x14ac:dyDescent="0.25">
      <c r="A34" s="42" t="s">
        <v>248</v>
      </c>
      <c r="B34" s="43" t="s">
        <v>138</v>
      </c>
      <c r="C34" s="39">
        <f>C35+C37+C47+C45</f>
        <v>7461327</v>
      </c>
      <c r="D34" s="39">
        <f>D35+D37+D47+D45</f>
        <v>1270067.28</v>
      </c>
      <c r="E34" s="52">
        <f t="shared" si="0"/>
        <v>17.022002654487601</v>
      </c>
    </row>
    <row r="35" spans="1:5" ht="34.5" x14ac:dyDescent="0.25">
      <c r="A35" s="44" t="s">
        <v>249</v>
      </c>
      <c r="B35" s="45" t="s">
        <v>139</v>
      </c>
      <c r="C35" s="38">
        <f>C36</f>
        <v>21000</v>
      </c>
      <c r="D35" s="38">
        <f>D36</f>
        <v>0</v>
      </c>
      <c r="E35" s="53">
        <f t="shared" si="0"/>
        <v>0</v>
      </c>
    </row>
    <row r="36" spans="1:5" ht="23.25" x14ac:dyDescent="0.25">
      <c r="A36" s="44" t="s">
        <v>250</v>
      </c>
      <c r="B36" s="45" t="s">
        <v>140</v>
      </c>
      <c r="C36" s="38">
        <v>21000</v>
      </c>
      <c r="D36" s="38">
        <v>0</v>
      </c>
      <c r="E36" s="53">
        <f t="shared" si="0"/>
        <v>0</v>
      </c>
    </row>
    <row r="37" spans="1:5" ht="45.75" x14ac:dyDescent="0.25">
      <c r="A37" s="44" t="s">
        <v>251</v>
      </c>
      <c r="B37" s="45" t="s">
        <v>141</v>
      </c>
      <c r="C37" s="38">
        <f>C38+C41+C43</f>
        <v>5381072</v>
      </c>
      <c r="D37" s="38">
        <f>D38+D41+D43</f>
        <v>634946.18000000005</v>
      </c>
      <c r="E37" s="53">
        <f t="shared" si="0"/>
        <v>11.799622454410571</v>
      </c>
    </row>
    <row r="38" spans="1:5" ht="34.5" x14ac:dyDescent="0.25">
      <c r="A38" s="44" t="s">
        <v>252</v>
      </c>
      <c r="B38" s="45" t="s">
        <v>142</v>
      </c>
      <c r="C38" s="38">
        <f>C39+C40</f>
        <v>1640576</v>
      </c>
      <c r="D38" s="38">
        <f>D39+D40</f>
        <v>164723.34</v>
      </c>
      <c r="E38" s="53">
        <f t="shared" si="0"/>
        <v>10.04057965007412</v>
      </c>
    </row>
    <row r="39" spans="1:5" ht="45.75" x14ac:dyDescent="0.25">
      <c r="A39" s="44" t="s">
        <v>253</v>
      </c>
      <c r="B39" s="45" t="s">
        <v>143</v>
      </c>
      <c r="C39" s="38">
        <v>517919</v>
      </c>
      <c r="D39" s="38">
        <v>48013.63</v>
      </c>
      <c r="E39" s="53">
        <f t="shared" si="0"/>
        <v>9.2704901731737976</v>
      </c>
    </row>
    <row r="40" spans="1:5" ht="34.5" x14ac:dyDescent="0.25">
      <c r="A40" s="44" t="s">
        <v>254</v>
      </c>
      <c r="B40" s="45" t="s">
        <v>144</v>
      </c>
      <c r="C40" s="38">
        <v>1122657</v>
      </c>
      <c r="D40" s="38">
        <v>116709.71</v>
      </c>
      <c r="E40" s="53">
        <f t="shared" si="0"/>
        <v>10.395847529566021</v>
      </c>
    </row>
    <row r="41" spans="1:5" ht="34.5" x14ac:dyDescent="0.25">
      <c r="A41" s="44" t="s">
        <v>255</v>
      </c>
      <c r="B41" s="45" t="s">
        <v>145</v>
      </c>
      <c r="C41" s="38">
        <f>C42</f>
        <v>6267</v>
      </c>
      <c r="D41" s="38">
        <f>D42</f>
        <v>0</v>
      </c>
      <c r="E41" s="53">
        <f t="shared" si="0"/>
        <v>0</v>
      </c>
    </row>
    <row r="42" spans="1:5" ht="34.5" x14ac:dyDescent="0.25">
      <c r="A42" s="44" t="s">
        <v>256</v>
      </c>
      <c r="B42" s="45" t="s">
        <v>146</v>
      </c>
      <c r="C42" s="38">
        <v>6267</v>
      </c>
      <c r="D42" s="38">
        <v>0</v>
      </c>
      <c r="E42" s="53">
        <f t="shared" si="0"/>
        <v>0</v>
      </c>
    </row>
    <row r="43" spans="1:5" ht="34.5" x14ac:dyDescent="0.25">
      <c r="A43" s="44" t="s">
        <v>257</v>
      </c>
      <c r="B43" s="45" t="s">
        <v>147</v>
      </c>
      <c r="C43" s="38">
        <f>C44</f>
        <v>3734229</v>
      </c>
      <c r="D43" s="38">
        <f>D44</f>
        <v>470222.84</v>
      </c>
      <c r="E43" s="53">
        <f t="shared" si="0"/>
        <v>12.592233631092256</v>
      </c>
    </row>
    <row r="44" spans="1:5" ht="34.5" x14ac:dyDescent="0.25">
      <c r="A44" s="44" t="s">
        <v>258</v>
      </c>
      <c r="B44" s="45" t="s">
        <v>148</v>
      </c>
      <c r="C44" s="38">
        <v>3734229</v>
      </c>
      <c r="D44" s="38">
        <v>470222.84</v>
      </c>
      <c r="E44" s="53">
        <f t="shared" si="0"/>
        <v>12.592233631092256</v>
      </c>
    </row>
    <row r="45" spans="1:5" ht="23.25" x14ac:dyDescent="0.25">
      <c r="A45" s="44" t="s">
        <v>100</v>
      </c>
      <c r="B45" s="45" t="s">
        <v>316</v>
      </c>
      <c r="C45" s="38">
        <f>C46</f>
        <v>0</v>
      </c>
      <c r="D45" s="38">
        <f>D46</f>
        <v>2723.47</v>
      </c>
      <c r="E45" s="53" t="s">
        <v>95</v>
      </c>
    </row>
    <row r="46" spans="1:5" ht="57" x14ac:dyDescent="0.25">
      <c r="A46" s="44" t="s">
        <v>315</v>
      </c>
      <c r="B46" s="45" t="s">
        <v>317</v>
      </c>
      <c r="C46" s="38">
        <v>0</v>
      </c>
      <c r="D46" s="38">
        <v>2723.47</v>
      </c>
      <c r="E46" s="53" t="s">
        <v>95</v>
      </c>
    </row>
    <row r="47" spans="1:5" ht="34.5" x14ac:dyDescent="0.25">
      <c r="A47" s="44" t="s">
        <v>259</v>
      </c>
      <c r="B47" s="45" t="s">
        <v>149</v>
      </c>
      <c r="C47" s="38">
        <f>C48</f>
        <v>2059255</v>
      </c>
      <c r="D47" s="38">
        <f>D48</f>
        <v>632397.63</v>
      </c>
      <c r="E47" s="53">
        <f t="shared" si="0"/>
        <v>30.710020371445012</v>
      </c>
    </row>
    <row r="48" spans="1:5" ht="34.5" x14ac:dyDescent="0.25">
      <c r="A48" s="44" t="s">
        <v>260</v>
      </c>
      <c r="B48" s="45" t="s">
        <v>150</v>
      </c>
      <c r="C48" s="38">
        <v>2059255</v>
      </c>
      <c r="D48" s="38">
        <v>632397.63</v>
      </c>
      <c r="E48" s="53">
        <f t="shared" si="0"/>
        <v>30.710020371445012</v>
      </c>
    </row>
    <row r="49" spans="1:5" x14ac:dyDescent="0.25">
      <c r="A49" s="42" t="s">
        <v>261</v>
      </c>
      <c r="B49" s="43" t="s">
        <v>151</v>
      </c>
      <c r="C49" s="39">
        <f>C50</f>
        <v>5381952.3200000003</v>
      </c>
      <c r="D49" s="39">
        <f>D50</f>
        <v>1000057.23</v>
      </c>
      <c r="E49" s="52">
        <f t="shared" si="0"/>
        <v>18.581681340499127</v>
      </c>
    </row>
    <row r="50" spans="1:5" x14ac:dyDescent="0.25">
      <c r="A50" s="44" t="s">
        <v>262</v>
      </c>
      <c r="B50" s="45" t="s">
        <v>152</v>
      </c>
      <c r="C50" s="38">
        <f>C51+C52+C53</f>
        <v>5381952.3200000003</v>
      </c>
      <c r="D50" s="38">
        <f>D51+D52+D53</f>
        <v>1000057.23</v>
      </c>
      <c r="E50" s="53">
        <f t="shared" si="0"/>
        <v>18.581681340499127</v>
      </c>
    </row>
    <row r="51" spans="1:5" x14ac:dyDescent="0.25">
      <c r="A51" s="44" t="s">
        <v>263</v>
      </c>
      <c r="B51" s="45" t="s">
        <v>153</v>
      </c>
      <c r="C51" s="38">
        <v>22195.51</v>
      </c>
      <c r="D51" s="38">
        <v>202874.2</v>
      </c>
      <c r="E51" s="53">
        <f t="shared" si="0"/>
        <v>914.03261290233945</v>
      </c>
    </row>
    <row r="52" spans="1:5" x14ac:dyDescent="0.25">
      <c r="A52" s="44" t="s">
        <v>264</v>
      </c>
      <c r="B52" s="45" t="s">
        <v>154</v>
      </c>
      <c r="C52" s="38">
        <v>5330800.6500000004</v>
      </c>
      <c r="D52" s="38">
        <v>787873.24</v>
      </c>
      <c r="E52" s="53">
        <f t="shared" si="0"/>
        <v>14.77964177857598</v>
      </c>
    </row>
    <row r="53" spans="1:5" x14ac:dyDescent="0.25">
      <c r="A53" s="44" t="s">
        <v>265</v>
      </c>
      <c r="B53" s="45" t="s">
        <v>155</v>
      </c>
      <c r="C53" s="38">
        <v>28956.16</v>
      </c>
      <c r="D53" s="38">
        <v>9309.7900000000009</v>
      </c>
      <c r="E53" s="53">
        <f t="shared" si="0"/>
        <v>32.151328076651055</v>
      </c>
    </row>
    <row r="54" spans="1:5" x14ac:dyDescent="0.25">
      <c r="A54" s="42" t="s">
        <v>266</v>
      </c>
      <c r="B54" s="43" t="s">
        <v>156</v>
      </c>
      <c r="C54" s="39">
        <f>C55</f>
        <v>0</v>
      </c>
      <c r="D54" s="39">
        <f>D55</f>
        <v>56908.79</v>
      </c>
      <c r="E54" s="53" t="s">
        <v>95</v>
      </c>
    </row>
    <row r="55" spans="1:5" x14ac:dyDescent="0.25">
      <c r="A55" s="44" t="s">
        <v>267</v>
      </c>
      <c r="B55" s="45" t="s">
        <v>157</v>
      </c>
      <c r="C55" s="38">
        <v>0</v>
      </c>
      <c r="D55" s="38">
        <f>D56</f>
        <v>56908.79</v>
      </c>
      <c r="E55" s="53" t="s">
        <v>95</v>
      </c>
    </row>
    <row r="56" spans="1:5" x14ac:dyDescent="0.25">
      <c r="A56" s="44" t="s">
        <v>268</v>
      </c>
      <c r="B56" s="45" t="s">
        <v>158</v>
      </c>
      <c r="C56" s="38">
        <v>0</v>
      </c>
      <c r="D56" s="38">
        <v>56908.79</v>
      </c>
      <c r="E56" s="53" t="s">
        <v>95</v>
      </c>
    </row>
    <row r="57" spans="1:5" x14ac:dyDescent="0.25">
      <c r="A57" s="42" t="s">
        <v>269</v>
      </c>
      <c r="B57" s="43" t="s">
        <v>159</v>
      </c>
      <c r="C57" s="39">
        <f>C61+C58</f>
        <v>12108898</v>
      </c>
      <c r="D57" s="39">
        <f>D61+D58</f>
        <v>98429.540000000008</v>
      </c>
      <c r="E57" s="52">
        <f t="shared" si="0"/>
        <v>0.8128695113296025</v>
      </c>
    </row>
    <row r="58" spans="1:5" s="37" customFormat="1" ht="34.5" x14ac:dyDescent="0.25">
      <c r="A58" s="44" t="s">
        <v>230</v>
      </c>
      <c r="B58" s="45" t="s">
        <v>332</v>
      </c>
      <c r="C58" s="38">
        <f>C59</f>
        <v>12108898</v>
      </c>
      <c r="D58" s="38">
        <f>D59</f>
        <v>0</v>
      </c>
      <c r="E58" s="53">
        <f t="shared" si="0"/>
        <v>0</v>
      </c>
    </row>
    <row r="59" spans="1:5" s="37" customFormat="1" ht="45.75" x14ac:dyDescent="0.25">
      <c r="A59" s="44" t="s">
        <v>330</v>
      </c>
      <c r="B59" s="45" t="s">
        <v>333</v>
      </c>
      <c r="C59" s="38">
        <f>C60</f>
        <v>12108898</v>
      </c>
      <c r="D59" s="38">
        <f>D60</f>
        <v>0</v>
      </c>
      <c r="E59" s="53">
        <f t="shared" si="0"/>
        <v>0</v>
      </c>
    </row>
    <row r="60" spans="1:5" s="37" customFormat="1" ht="45.75" x14ac:dyDescent="0.25">
      <c r="A60" s="44" t="s">
        <v>331</v>
      </c>
      <c r="B60" s="45" t="s">
        <v>334</v>
      </c>
      <c r="C60" s="38">
        <v>12108898</v>
      </c>
      <c r="D60" s="38">
        <v>0</v>
      </c>
      <c r="E60" s="53">
        <f t="shared" si="0"/>
        <v>0</v>
      </c>
    </row>
    <row r="61" spans="1:5" x14ac:dyDescent="0.25">
      <c r="A61" s="44" t="s">
        <v>270</v>
      </c>
      <c r="B61" s="45" t="s">
        <v>160</v>
      </c>
      <c r="C61" s="38">
        <v>0</v>
      </c>
      <c r="D61" s="38">
        <f>D62</f>
        <v>98429.540000000008</v>
      </c>
      <c r="E61" s="53" t="s">
        <v>95</v>
      </c>
    </row>
    <row r="62" spans="1:5" x14ac:dyDescent="0.25">
      <c r="A62" s="44" t="s">
        <v>271</v>
      </c>
      <c r="B62" s="45" t="s">
        <v>161</v>
      </c>
      <c r="C62" s="38">
        <f>C64+C63</f>
        <v>0</v>
      </c>
      <c r="D62" s="38">
        <f>D64+D63</f>
        <v>98429.540000000008</v>
      </c>
      <c r="E62" s="53" t="s">
        <v>95</v>
      </c>
    </row>
    <row r="63" spans="1:5" s="37" customFormat="1" ht="23.25" x14ac:dyDescent="0.25">
      <c r="A63" s="44" t="s">
        <v>345</v>
      </c>
      <c r="B63" s="45" t="s">
        <v>346</v>
      </c>
      <c r="C63" s="38">
        <v>0</v>
      </c>
      <c r="D63" s="38">
        <v>60466.51</v>
      </c>
      <c r="E63" s="53" t="s">
        <v>95</v>
      </c>
    </row>
    <row r="64" spans="1:5" ht="23.25" x14ac:dyDescent="0.25">
      <c r="A64" s="44" t="s">
        <v>272</v>
      </c>
      <c r="B64" s="45" t="s">
        <v>162</v>
      </c>
      <c r="C64" s="38">
        <v>0</v>
      </c>
      <c r="D64" s="38">
        <v>37963.03</v>
      </c>
      <c r="E64" s="53" t="s">
        <v>95</v>
      </c>
    </row>
    <row r="65" spans="1:5" x14ac:dyDescent="0.25">
      <c r="A65" s="42" t="s">
        <v>273</v>
      </c>
      <c r="B65" s="43" t="s">
        <v>163</v>
      </c>
      <c r="C65" s="39">
        <f>C66+C78+C79+C80+C88</f>
        <v>1545954</v>
      </c>
      <c r="D65" s="39">
        <f>D66+D78+D79+D80+D88</f>
        <v>1471002.3399999999</v>
      </c>
      <c r="E65" s="52">
        <f t="shared" si="0"/>
        <v>95.151753545060188</v>
      </c>
    </row>
    <row r="66" spans="1:5" ht="23.25" x14ac:dyDescent="0.25">
      <c r="A66" s="44" t="s">
        <v>274</v>
      </c>
      <c r="B66" s="45" t="s">
        <v>164</v>
      </c>
      <c r="C66" s="38">
        <f>SUM(C67:C77)</f>
        <v>830420</v>
      </c>
      <c r="D66" s="38">
        <f>SUM(D67:D77)</f>
        <v>137301.62</v>
      </c>
      <c r="E66" s="53">
        <f t="shared" si="0"/>
        <v>16.533997254401385</v>
      </c>
    </row>
    <row r="67" spans="1:5" ht="23.25" x14ac:dyDescent="0.25">
      <c r="A67" s="44" t="s">
        <v>275</v>
      </c>
      <c r="B67" s="45" t="s">
        <v>165</v>
      </c>
      <c r="C67" s="38">
        <v>56250</v>
      </c>
      <c r="D67" s="38">
        <v>32461</v>
      </c>
      <c r="E67" s="53">
        <f t="shared" si="0"/>
        <v>57.708444444444439</v>
      </c>
    </row>
    <row r="68" spans="1:5" ht="34.5" x14ac:dyDescent="0.25">
      <c r="A68" s="44" t="s">
        <v>276</v>
      </c>
      <c r="B68" s="45" t="s">
        <v>166</v>
      </c>
      <c r="C68" s="38">
        <v>101300</v>
      </c>
      <c r="D68" s="38">
        <v>35000</v>
      </c>
      <c r="E68" s="53">
        <f t="shared" si="0"/>
        <v>34.550839091806516</v>
      </c>
    </row>
    <row r="69" spans="1:5" ht="23.25" x14ac:dyDescent="0.25">
      <c r="A69" s="44" t="s">
        <v>277</v>
      </c>
      <c r="B69" s="45" t="s">
        <v>167</v>
      </c>
      <c r="C69" s="38">
        <v>35720</v>
      </c>
      <c r="D69" s="38">
        <v>2859.22</v>
      </c>
      <c r="E69" s="53">
        <f t="shared" si="0"/>
        <v>8.0045352743561011</v>
      </c>
    </row>
    <row r="70" spans="1:5" ht="34.5" x14ac:dyDescent="0.25">
      <c r="A70" s="44" t="s">
        <v>278</v>
      </c>
      <c r="B70" s="45" t="s">
        <v>168</v>
      </c>
      <c r="C70" s="38">
        <v>50000</v>
      </c>
      <c r="D70" s="38">
        <v>10844.05</v>
      </c>
      <c r="E70" s="53">
        <f t="shared" si="0"/>
        <v>21.688099999999999</v>
      </c>
    </row>
    <row r="71" spans="1:5" ht="23.25" x14ac:dyDescent="0.25">
      <c r="A71" s="44" t="s">
        <v>279</v>
      </c>
      <c r="B71" s="45" t="s">
        <v>169</v>
      </c>
      <c r="C71" s="38">
        <v>2670</v>
      </c>
      <c r="D71" s="38">
        <v>0</v>
      </c>
      <c r="E71" s="53">
        <f t="shared" ref="E71:E118" si="1">D71/C71*100</f>
        <v>0</v>
      </c>
    </row>
    <row r="72" spans="1:5" ht="23.25" x14ac:dyDescent="0.25">
      <c r="A72" s="44" t="s">
        <v>280</v>
      </c>
      <c r="B72" s="45" t="s">
        <v>170</v>
      </c>
      <c r="C72" s="38">
        <v>500</v>
      </c>
      <c r="D72" s="38">
        <v>0</v>
      </c>
      <c r="E72" s="53">
        <f t="shared" si="1"/>
        <v>0</v>
      </c>
    </row>
    <row r="73" spans="1:5" ht="34.5" x14ac:dyDescent="0.25">
      <c r="A73" s="44" t="s">
        <v>281</v>
      </c>
      <c r="B73" s="45" t="s">
        <v>171</v>
      </c>
      <c r="C73" s="38">
        <v>10500</v>
      </c>
      <c r="D73" s="38">
        <v>0</v>
      </c>
      <c r="E73" s="53">
        <f t="shared" si="1"/>
        <v>0</v>
      </c>
    </row>
    <row r="74" spans="1:5" ht="34.5" x14ac:dyDescent="0.25">
      <c r="A74" s="44" t="s">
        <v>282</v>
      </c>
      <c r="B74" s="45" t="s">
        <v>172</v>
      </c>
      <c r="C74" s="38">
        <v>6130</v>
      </c>
      <c r="D74" s="38">
        <v>0</v>
      </c>
      <c r="E74" s="53">
        <f t="shared" si="1"/>
        <v>0</v>
      </c>
    </row>
    <row r="75" spans="1:5" ht="23.25" x14ac:dyDescent="0.25">
      <c r="A75" s="44" t="s">
        <v>283</v>
      </c>
      <c r="B75" s="45" t="s">
        <v>173</v>
      </c>
      <c r="C75" s="38">
        <v>8380</v>
      </c>
      <c r="D75" s="38">
        <v>3491.17</v>
      </c>
      <c r="E75" s="53">
        <f t="shared" si="1"/>
        <v>41.660739856801911</v>
      </c>
    </row>
    <row r="76" spans="1:5" ht="23.25" x14ac:dyDescent="0.25">
      <c r="A76" s="44" t="s">
        <v>174</v>
      </c>
      <c r="B76" s="45" t="s">
        <v>175</v>
      </c>
      <c r="C76" s="38">
        <v>116220</v>
      </c>
      <c r="D76" s="38">
        <v>19336.8</v>
      </c>
      <c r="E76" s="53">
        <f t="shared" si="1"/>
        <v>16.638100154878678</v>
      </c>
    </row>
    <row r="77" spans="1:5" ht="34.5" x14ac:dyDescent="0.25">
      <c r="A77" s="44" t="s">
        <v>176</v>
      </c>
      <c r="B77" s="45" t="s">
        <v>177</v>
      </c>
      <c r="C77" s="38">
        <v>442750</v>
      </c>
      <c r="D77" s="38">
        <v>33309.379999999997</v>
      </c>
      <c r="E77" s="53">
        <f t="shared" si="1"/>
        <v>7.5232930547713153</v>
      </c>
    </row>
    <row r="78" spans="1:5" ht="45.75" x14ac:dyDescent="0.25">
      <c r="A78" s="44" t="s">
        <v>178</v>
      </c>
      <c r="B78" s="45" t="s">
        <v>179</v>
      </c>
      <c r="C78" s="38">
        <v>87670</v>
      </c>
      <c r="D78" s="38">
        <v>0</v>
      </c>
      <c r="E78" s="53">
        <f t="shared" si="1"/>
        <v>0</v>
      </c>
    </row>
    <row r="79" spans="1:5" ht="45.75" x14ac:dyDescent="0.25">
      <c r="A79" s="44" t="s">
        <v>180</v>
      </c>
      <c r="B79" s="45" t="s">
        <v>181</v>
      </c>
      <c r="C79" s="38">
        <v>5414</v>
      </c>
      <c r="D79" s="38">
        <v>2239.58</v>
      </c>
      <c r="E79" s="53">
        <f t="shared" si="1"/>
        <v>41.366457332840781</v>
      </c>
    </row>
    <row r="80" spans="1:5" x14ac:dyDescent="0.25">
      <c r="A80" s="44" t="s">
        <v>182</v>
      </c>
      <c r="B80" s="45" t="s">
        <v>183</v>
      </c>
      <c r="C80" s="38">
        <f>C85+C82+C81</f>
        <v>522450</v>
      </c>
      <c r="D80" s="38">
        <f>D85+D82+D81</f>
        <v>241561.16</v>
      </c>
      <c r="E80" s="53">
        <f t="shared" si="1"/>
        <v>46.236225476122115</v>
      </c>
    </row>
    <row r="81" spans="1:5" s="37" customFormat="1" ht="34.5" x14ac:dyDescent="0.25">
      <c r="A81" s="44" t="s">
        <v>347</v>
      </c>
      <c r="B81" s="45" t="s">
        <v>350</v>
      </c>
      <c r="C81" s="38">
        <v>0</v>
      </c>
      <c r="D81" s="38">
        <v>183400</v>
      </c>
      <c r="E81" s="53" t="s">
        <v>95</v>
      </c>
    </row>
    <row r="82" spans="1:5" x14ac:dyDescent="0.25">
      <c r="A82" s="44" t="s">
        <v>348</v>
      </c>
      <c r="B82" s="45" t="s">
        <v>184</v>
      </c>
      <c r="C82" s="38">
        <f>C83+C84</f>
        <v>227000</v>
      </c>
      <c r="D82" s="38">
        <f>D83+D84</f>
        <v>0</v>
      </c>
      <c r="E82" s="53">
        <f t="shared" si="1"/>
        <v>0</v>
      </c>
    </row>
    <row r="83" spans="1:5" ht="68.25" x14ac:dyDescent="0.25">
      <c r="A83" s="44" t="s">
        <v>349</v>
      </c>
      <c r="B83" s="45" t="s">
        <v>185</v>
      </c>
      <c r="C83" s="38">
        <v>150000</v>
      </c>
      <c r="D83" s="38">
        <v>0</v>
      </c>
      <c r="E83" s="53">
        <f t="shared" si="1"/>
        <v>0</v>
      </c>
    </row>
    <row r="84" spans="1:5" ht="57" x14ac:dyDescent="0.25">
      <c r="A84" s="44" t="s">
        <v>284</v>
      </c>
      <c r="B84" s="45" t="s">
        <v>285</v>
      </c>
      <c r="C84" s="38">
        <v>77000</v>
      </c>
      <c r="D84" s="38">
        <v>0</v>
      </c>
      <c r="E84" s="53">
        <f t="shared" si="1"/>
        <v>0</v>
      </c>
    </row>
    <row r="85" spans="1:5" ht="34.5" x14ac:dyDescent="0.25">
      <c r="A85" s="44" t="s">
        <v>186</v>
      </c>
      <c r="B85" s="45" t="s">
        <v>187</v>
      </c>
      <c r="C85" s="38">
        <f>C86+C87</f>
        <v>295450</v>
      </c>
      <c r="D85" s="38">
        <f>D86+D87</f>
        <v>58161.16</v>
      </c>
      <c r="E85" s="53">
        <f t="shared" si="1"/>
        <v>19.685618547977661</v>
      </c>
    </row>
    <row r="86" spans="1:5" ht="34.5" x14ac:dyDescent="0.25">
      <c r="A86" s="44" t="s">
        <v>188</v>
      </c>
      <c r="B86" s="45" t="s">
        <v>189</v>
      </c>
      <c r="C86" s="38">
        <v>290000</v>
      </c>
      <c r="D86" s="38">
        <v>58161.16</v>
      </c>
      <c r="E86" s="53">
        <f t="shared" si="1"/>
        <v>20.055572413793104</v>
      </c>
    </row>
    <row r="87" spans="1:5" ht="34.5" x14ac:dyDescent="0.25">
      <c r="A87" s="44" t="s">
        <v>190</v>
      </c>
      <c r="B87" s="45" t="s">
        <v>191</v>
      </c>
      <c r="C87" s="38">
        <v>5450</v>
      </c>
      <c r="D87" s="38">
        <v>0</v>
      </c>
      <c r="E87" s="53">
        <f t="shared" si="1"/>
        <v>0</v>
      </c>
    </row>
    <row r="88" spans="1:5" x14ac:dyDescent="0.25">
      <c r="A88" s="44" t="s">
        <v>192</v>
      </c>
      <c r="B88" s="45" t="s">
        <v>193</v>
      </c>
      <c r="C88" s="38">
        <f>C89</f>
        <v>100000</v>
      </c>
      <c r="D88" s="38">
        <f>D89</f>
        <v>1089899.98</v>
      </c>
      <c r="E88" s="53">
        <f t="shared" si="1"/>
        <v>1089.8999800000001</v>
      </c>
    </row>
    <row r="89" spans="1:5" ht="45.75" x14ac:dyDescent="0.25">
      <c r="A89" s="44" t="s">
        <v>194</v>
      </c>
      <c r="B89" s="45" t="s">
        <v>195</v>
      </c>
      <c r="C89" s="38">
        <v>100000</v>
      </c>
      <c r="D89" s="38">
        <v>1089899.98</v>
      </c>
      <c r="E89" s="53">
        <f t="shared" si="1"/>
        <v>1089.8999800000001</v>
      </c>
    </row>
    <row r="90" spans="1:5" x14ac:dyDescent="0.25">
      <c r="A90" s="42" t="s">
        <v>196</v>
      </c>
      <c r="B90" s="43" t="s">
        <v>197</v>
      </c>
      <c r="C90" s="39">
        <f>C91+C114+C117+C112</f>
        <v>576763504.68000007</v>
      </c>
      <c r="D90" s="39">
        <f>D91+D114+D117+D112</f>
        <v>144031431.57000002</v>
      </c>
      <c r="E90" s="52">
        <f t="shared" si="1"/>
        <v>24.972355289697383</v>
      </c>
    </row>
    <row r="91" spans="1:5" ht="23.25" x14ac:dyDescent="0.25">
      <c r="A91" s="42" t="s">
        <v>198</v>
      </c>
      <c r="B91" s="43" t="s">
        <v>199</v>
      </c>
      <c r="C91" s="39">
        <f>C92+C96+C101+C107</f>
        <v>576754893.70000005</v>
      </c>
      <c r="D91" s="39">
        <f>D92+D96+D101+D107</f>
        <v>144022820.59</v>
      </c>
      <c r="E91" s="52">
        <f t="shared" si="1"/>
        <v>24.971235123132512</v>
      </c>
    </row>
    <row r="92" spans="1:5" x14ac:dyDescent="0.25">
      <c r="A92" s="42" t="s">
        <v>200</v>
      </c>
      <c r="B92" s="43" t="s">
        <v>201</v>
      </c>
      <c r="C92" s="39">
        <f>C93+C94+C95</f>
        <v>138879991.88999999</v>
      </c>
      <c r="D92" s="39">
        <f>D93+D94+D95</f>
        <v>36185491.890000001</v>
      </c>
      <c r="E92" s="52">
        <f t="shared" si="1"/>
        <v>26.055223216502455</v>
      </c>
    </row>
    <row r="93" spans="1:5" x14ac:dyDescent="0.25">
      <c r="A93" s="44" t="s">
        <v>202</v>
      </c>
      <c r="B93" s="45" t="s">
        <v>203</v>
      </c>
      <c r="C93" s="38">
        <v>71141300</v>
      </c>
      <c r="D93" s="38">
        <v>17785325.010000002</v>
      </c>
      <c r="E93" s="53">
        <f t="shared" si="1"/>
        <v>25.000000014056532</v>
      </c>
    </row>
    <row r="94" spans="1:5" x14ac:dyDescent="0.25">
      <c r="A94" s="44" t="s">
        <v>204</v>
      </c>
      <c r="B94" s="45" t="s">
        <v>205</v>
      </c>
      <c r="C94" s="38">
        <v>65784700</v>
      </c>
      <c r="D94" s="38">
        <v>16446174.99</v>
      </c>
      <c r="E94" s="53">
        <f t="shared" si="1"/>
        <v>24.999999984798897</v>
      </c>
    </row>
    <row r="95" spans="1:5" x14ac:dyDescent="0.25">
      <c r="A95" s="44" t="s">
        <v>206</v>
      </c>
      <c r="B95" s="45" t="s">
        <v>102</v>
      </c>
      <c r="C95" s="38">
        <v>1953991.89</v>
      </c>
      <c r="D95" s="38">
        <v>1953991.89</v>
      </c>
      <c r="E95" s="53">
        <f t="shared" si="1"/>
        <v>100</v>
      </c>
    </row>
    <row r="96" spans="1:5" x14ac:dyDescent="0.25">
      <c r="A96" s="42" t="s">
        <v>207</v>
      </c>
      <c r="B96" s="43" t="s">
        <v>208</v>
      </c>
      <c r="C96" s="39">
        <f>SUM(C97:C100)</f>
        <v>177883456.46000001</v>
      </c>
      <c r="D96" s="39">
        <f>SUM(D97:D100)</f>
        <v>37574700.020000003</v>
      </c>
      <c r="E96" s="52">
        <f t="shared" si="1"/>
        <v>21.123212224319065</v>
      </c>
    </row>
    <row r="97" spans="1:5" ht="23.25" x14ac:dyDescent="0.25">
      <c r="A97" s="44" t="s">
        <v>209</v>
      </c>
      <c r="B97" s="45" t="s">
        <v>210</v>
      </c>
      <c r="C97" s="38">
        <v>5508500</v>
      </c>
      <c r="D97" s="38">
        <v>1400000</v>
      </c>
      <c r="E97" s="53">
        <f t="shared" si="1"/>
        <v>25.415267314150856</v>
      </c>
    </row>
    <row r="98" spans="1:5" x14ac:dyDescent="0.25">
      <c r="A98" s="44" t="s">
        <v>79</v>
      </c>
      <c r="B98" s="46" t="s">
        <v>308</v>
      </c>
      <c r="C98" s="38">
        <v>249222.96</v>
      </c>
      <c r="D98" s="38">
        <v>249222.96</v>
      </c>
      <c r="E98" s="53">
        <f t="shared" si="1"/>
        <v>100</v>
      </c>
    </row>
    <row r="99" spans="1:5" x14ac:dyDescent="0.25">
      <c r="A99" s="44" t="s">
        <v>211</v>
      </c>
      <c r="B99" s="45" t="s">
        <v>212</v>
      </c>
      <c r="C99" s="38">
        <v>74507</v>
      </c>
      <c r="D99" s="38">
        <v>74507</v>
      </c>
      <c r="E99" s="53">
        <f t="shared" si="1"/>
        <v>100</v>
      </c>
    </row>
    <row r="100" spans="1:5" x14ac:dyDescent="0.25">
      <c r="A100" s="44" t="s">
        <v>213</v>
      </c>
      <c r="B100" s="45" t="s">
        <v>214</v>
      </c>
      <c r="C100" s="38">
        <v>172051226.5</v>
      </c>
      <c r="D100" s="38">
        <v>35850970.060000002</v>
      </c>
      <c r="E100" s="53">
        <f t="shared" si="1"/>
        <v>20.837381278418263</v>
      </c>
    </row>
    <row r="101" spans="1:5" x14ac:dyDescent="0.25">
      <c r="A101" s="42" t="s">
        <v>215</v>
      </c>
      <c r="B101" s="43" t="s">
        <v>216</v>
      </c>
      <c r="C101" s="39">
        <f>SUM(C102:C106)</f>
        <v>231731877.34999999</v>
      </c>
      <c r="D101" s="39">
        <f>SUM(D102:D106)</f>
        <v>63296328.68</v>
      </c>
      <c r="E101" s="52">
        <f t="shared" si="1"/>
        <v>27.314467652803486</v>
      </c>
    </row>
    <row r="102" spans="1:5" x14ac:dyDescent="0.25">
      <c r="A102" s="44" t="s">
        <v>217</v>
      </c>
      <c r="B102" s="45" t="s">
        <v>218</v>
      </c>
      <c r="C102" s="38">
        <v>12500033.35</v>
      </c>
      <c r="D102" s="38">
        <v>2296328.6800000002</v>
      </c>
      <c r="E102" s="53">
        <f t="shared" si="1"/>
        <v>18.370580427291422</v>
      </c>
    </row>
    <row r="103" spans="1:5" ht="34.5" x14ac:dyDescent="0.25">
      <c r="A103" s="44" t="s">
        <v>219</v>
      </c>
      <c r="B103" s="45" t="s">
        <v>220</v>
      </c>
      <c r="C103" s="38">
        <v>2321100</v>
      </c>
      <c r="D103" s="38">
        <v>600000</v>
      </c>
      <c r="E103" s="53">
        <f t="shared" si="1"/>
        <v>25.849812588858729</v>
      </c>
    </row>
    <row r="104" spans="1:5" ht="34.5" x14ac:dyDescent="0.25">
      <c r="A104" s="44" t="s">
        <v>221</v>
      </c>
      <c r="B104" s="45" t="s">
        <v>107</v>
      </c>
      <c r="C104" s="38">
        <v>3323450</v>
      </c>
      <c r="D104" s="38">
        <v>0</v>
      </c>
      <c r="E104" s="53">
        <f t="shared" si="1"/>
        <v>0</v>
      </c>
    </row>
    <row r="105" spans="1:5" ht="23.25" x14ac:dyDescent="0.25">
      <c r="A105" s="44" t="s">
        <v>222</v>
      </c>
      <c r="B105" s="45" t="s">
        <v>223</v>
      </c>
      <c r="C105" s="38">
        <v>2694</v>
      </c>
      <c r="D105" s="38">
        <v>0</v>
      </c>
      <c r="E105" s="53">
        <f t="shared" si="1"/>
        <v>0</v>
      </c>
    </row>
    <row r="106" spans="1:5" x14ac:dyDescent="0.25">
      <c r="A106" s="44" t="s">
        <v>224</v>
      </c>
      <c r="B106" s="45" t="s">
        <v>225</v>
      </c>
      <c r="C106" s="38">
        <v>213584600</v>
      </c>
      <c r="D106" s="38">
        <v>60400000</v>
      </c>
      <c r="E106" s="53">
        <f t="shared" si="1"/>
        <v>28.279192413685255</v>
      </c>
    </row>
    <row r="107" spans="1:5" x14ac:dyDescent="0.25">
      <c r="A107" s="42" t="s">
        <v>226</v>
      </c>
      <c r="B107" s="43" t="s">
        <v>227</v>
      </c>
      <c r="C107" s="39">
        <f>SUM(C108:C111)</f>
        <v>28259568</v>
      </c>
      <c r="D107" s="39">
        <f>SUM(D108:D111)</f>
        <v>6966300</v>
      </c>
      <c r="E107" s="52">
        <f t="shared" si="1"/>
        <v>24.651119932194295</v>
      </c>
    </row>
    <row r="108" spans="1:5" ht="23.25" x14ac:dyDescent="0.25">
      <c r="A108" s="44" t="s">
        <v>336</v>
      </c>
      <c r="B108" s="45" t="s">
        <v>228</v>
      </c>
      <c r="C108" s="38">
        <v>43344</v>
      </c>
      <c r="D108" s="38">
        <v>0</v>
      </c>
      <c r="E108" s="53">
        <f t="shared" si="1"/>
        <v>0</v>
      </c>
    </row>
    <row r="109" spans="1:5" s="37" customFormat="1" ht="57" x14ac:dyDescent="0.25">
      <c r="A109" s="44" t="s">
        <v>319</v>
      </c>
      <c r="B109" s="45" t="s">
        <v>338</v>
      </c>
      <c r="C109" s="38">
        <v>984700</v>
      </c>
      <c r="D109" s="38">
        <v>246300</v>
      </c>
      <c r="E109" s="53">
        <f t="shared" si="1"/>
        <v>25.01269422159033</v>
      </c>
    </row>
    <row r="110" spans="1:5" ht="34.5" x14ac:dyDescent="0.25">
      <c r="A110" s="44" t="s">
        <v>309</v>
      </c>
      <c r="B110" s="45" t="s">
        <v>335</v>
      </c>
      <c r="C110" s="38">
        <v>2893624</v>
      </c>
      <c r="D110" s="38">
        <v>720000</v>
      </c>
      <c r="E110" s="53">
        <f t="shared" si="1"/>
        <v>24.882292930940579</v>
      </c>
    </row>
    <row r="111" spans="1:5" ht="45.75" x14ac:dyDescent="0.25">
      <c r="A111" s="44" t="s">
        <v>337</v>
      </c>
      <c r="B111" s="45" t="s">
        <v>229</v>
      </c>
      <c r="C111" s="38">
        <v>24337900</v>
      </c>
      <c r="D111" s="38">
        <v>6000000</v>
      </c>
      <c r="E111" s="53">
        <f t="shared" si="1"/>
        <v>24.652907605011116</v>
      </c>
    </row>
    <row r="112" spans="1:5" x14ac:dyDescent="0.25">
      <c r="A112" s="42" t="s">
        <v>291</v>
      </c>
      <c r="B112" s="43" t="s">
        <v>292</v>
      </c>
      <c r="C112" s="39">
        <f>C113</f>
        <v>16500</v>
      </c>
      <c r="D112" s="39">
        <f>D113</f>
        <v>16500</v>
      </c>
      <c r="E112" s="52">
        <f t="shared" si="1"/>
        <v>100</v>
      </c>
    </row>
    <row r="113" spans="1:5" x14ac:dyDescent="0.25">
      <c r="A113" s="44" t="s">
        <v>297</v>
      </c>
      <c r="B113" s="45" t="s">
        <v>310</v>
      </c>
      <c r="C113" s="38">
        <v>16500</v>
      </c>
      <c r="D113" s="38">
        <v>16500</v>
      </c>
      <c r="E113" s="53">
        <f t="shared" si="1"/>
        <v>100</v>
      </c>
    </row>
    <row r="114" spans="1:5" ht="34.5" x14ac:dyDescent="0.25">
      <c r="A114" s="42" t="s">
        <v>96</v>
      </c>
      <c r="B114" s="43" t="s">
        <v>97</v>
      </c>
      <c r="C114" s="39">
        <f>C115</f>
        <v>0</v>
      </c>
      <c r="D114" s="39">
        <f>D115</f>
        <v>31225.3</v>
      </c>
      <c r="E114" s="53" t="s">
        <v>95</v>
      </c>
    </row>
    <row r="115" spans="1:5" x14ac:dyDescent="0.25">
      <c r="A115" s="44" t="s">
        <v>311</v>
      </c>
      <c r="B115" s="45" t="s">
        <v>312</v>
      </c>
      <c r="C115" s="38">
        <f>C116</f>
        <v>0</v>
      </c>
      <c r="D115" s="38">
        <f>D116</f>
        <v>31225.3</v>
      </c>
      <c r="E115" s="53" t="s">
        <v>95</v>
      </c>
    </row>
    <row r="116" spans="1:5" ht="23.25" x14ac:dyDescent="0.25">
      <c r="A116" s="44" t="s">
        <v>313</v>
      </c>
      <c r="B116" s="45" t="s">
        <v>314</v>
      </c>
      <c r="C116" s="38">
        <v>0</v>
      </c>
      <c r="D116" s="38">
        <v>31225.3</v>
      </c>
      <c r="E116" s="53" t="s">
        <v>95</v>
      </c>
    </row>
    <row r="117" spans="1:5" ht="23.25" x14ac:dyDescent="0.25">
      <c r="A117" s="42" t="s">
        <v>109</v>
      </c>
      <c r="B117" s="43" t="s">
        <v>111</v>
      </c>
      <c r="C117" s="39">
        <f>C118</f>
        <v>-7889.02</v>
      </c>
      <c r="D117" s="39">
        <f>D118</f>
        <v>-39114.32</v>
      </c>
      <c r="E117" s="52">
        <f t="shared" si="1"/>
        <v>495.8070837695937</v>
      </c>
    </row>
    <row r="118" spans="1:5" ht="23.25" x14ac:dyDescent="0.25">
      <c r="A118" s="44" t="s">
        <v>110</v>
      </c>
      <c r="B118" s="45" t="s">
        <v>112</v>
      </c>
      <c r="C118" s="38">
        <v>-7889.02</v>
      </c>
      <c r="D118" s="38">
        <v>-39114.32</v>
      </c>
      <c r="E118" s="53">
        <f t="shared" si="1"/>
        <v>495.8070837695937</v>
      </c>
    </row>
  </sheetData>
  <mergeCells count="2">
    <mergeCell ref="A1:B1"/>
    <mergeCell ref="A2:E2"/>
  </mergeCells>
  <pageMargins left="0.7" right="0.7" top="0.75" bottom="0.75" header="0.3" footer="0.3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Исп. конс. бюдж МР Тр-Печ</vt:lpstr>
      <vt:lpstr>исп. дох бюдж. МР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</dc:creator>
  <cp:lastModifiedBy>Adm</cp:lastModifiedBy>
  <cp:lastPrinted>2025-04-04T07:09:50Z</cp:lastPrinted>
  <dcterms:created xsi:type="dcterms:W3CDTF">2020-04-15T11:32:23Z</dcterms:created>
  <dcterms:modified xsi:type="dcterms:W3CDTF">2025-04-04T07:27:28Z</dcterms:modified>
</cp:coreProperties>
</file>