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M:\ОТДЕЛЫ ФИНУПРАВЛЕНИЯ\Бюджетный_отдел\ОБЩИЕ ДОКУМЕНТЫ\БЮДЖЕТ 2024-2026\ИСПОЛНЕНИЕ БЮДЖЕТОВ\ИСПОЛНЕНИЕ БЮДЖЕТОВ В 2024 ГОДУ\На сайт\"/>
    </mc:Choice>
  </mc:AlternateContent>
  <xr:revisionPtr revIDLastSave="0" documentId="13_ncr:1_{045BE30D-5D06-4F96-91E3-633170BFD6B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Исп. конс. бюдж МР Тр-Печ" sheetId="1" r:id="rId1"/>
    <sheet name="исп. дох бюдж. МР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5" i="4"/>
  <c r="E16" i="4"/>
  <c r="E17" i="4"/>
  <c r="E18" i="4"/>
  <c r="E19" i="4"/>
  <c r="E20" i="4"/>
  <c r="E21" i="4"/>
  <c r="E22" i="4"/>
  <c r="E23" i="4"/>
  <c r="E24" i="4"/>
  <c r="E26" i="4"/>
  <c r="E30" i="4"/>
  <c r="E31" i="4"/>
  <c r="E32" i="4"/>
  <c r="E33" i="4"/>
  <c r="E34" i="4"/>
  <c r="E35" i="4"/>
  <c r="E36" i="4"/>
  <c r="E37" i="4"/>
  <c r="E38" i="4"/>
  <c r="E39" i="4"/>
  <c r="E40" i="4"/>
  <c r="E41" i="4"/>
  <c r="E44" i="4"/>
  <c r="E45" i="4"/>
  <c r="E46" i="4"/>
  <c r="E47" i="4"/>
  <c r="E48" i="4"/>
  <c r="E49" i="4"/>
  <c r="E50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21" i="4"/>
  <c r="E122" i="4"/>
  <c r="C75" i="4"/>
  <c r="D75" i="4"/>
  <c r="D119" i="4"/>
  <c r="D102" i="4"/>
  <c r="D52" i="1"/>
  <c r="C52" i="1"/>
  <c r="E55" i="1"/>
  <c r="C27" i="4" l="1"/>
  <c r="D27" i="4"/>
  <c r="C102" i="4"/>
  <c r="D108" i="4"/>
  <c r="D56" i="4"/>
  <c r="C56" i="4"/>
  <c r="C55" i="4" s="1"/>
  <c r="C54" i="4" s="1"/>
  <c r="C70" i="1"/>
  <c r="D70" i="1"/>
  <c r="D63" i="1"/>
  <c r="E71" i="1"/>
  <c r="C63" i="1"/>
  <c r="E68" i="1"/>
  <c r="E60" i="1"/>
  <c r="D55" i="4" l="1"/>
  <c r="D54" i="4" s="1"/>
  <c r="D121" i="4"/>
  <c r="C121" i="4"/>
  <c r="D118" i="4"/>
  <c r="C119" i="4"/>
  <c r="C118" i="4" s="1"/>
  <c r="D116" i="4"/>
  <c r="C116" i="4"/>
  <c r="D114" i="4"/>
  <c r="C114" i="4"/>
  <c r="C108" i="4"/>
  <c r="D92" i="4"/>
  <c r="C92" i="4"/>
  <c r="D88" i="4"/>
  <c r="C88" i="4"/>
  <c r="D84" i="4"/>
  <c r="C84" i="4"/>
  <c r="D81" i="4"/>
  <c r="C81" i="4"/>
  <c r="D78" i="4"/>
  <c r="C78" i="4"/>
  <c r="D60" i="4"/>
  <c r="C60" i="4"/>
  <c r="D52" i="4"/>
  <c r="D51" i="4" s="1"/>
  <c r="C51" i="4"/>
  <c r="D47" i="4"/>
  <c r="C47" i="4"/>
  <c r="C46" i="4" s="1"/>
  <c r="D44" i="4"/>
  <c r="C44" i="4"/>
  <c r="D42" i="4"/>
  <c r="C42" i="4"/>
  <c r="D40" i="4"/>
  <c r="C40" i="4"/>
  <c r="D38" i="4"/>
  <c r="C38" i="4"/>
  <c r="D35" i="4"/>
  <c r="C35" i="4"/>
  <c r="C34" i="4" s="1"/>
  <c r="D30" i="4"/>
  <c r="C30" i="4"/>
  <c r="D22" i="4"/>
  <c r="C22" i="4"/>
  <c r="C21" i="4" s="1"/>
  <c r="D16" i="4"/>
  <c r="C16" i="4"/>
  <c r="C15" i="4" s="1"/>
  <c r="D9" i="4"/>
  <c r="C9" i="4"/>
  <c r="C8" i="4" s="1"/>
  <c r="D75" i="1"/>
  <c r="E54" i="1"/>
  <c r="D79" i="1"/>
  <c r="C79" i="1"/>
  <c r="E76" i="1"/>
  <c r="C75" i="1"/>
  <c r="E61" i="1"/>
  <c r="D34" i="4" l="1"/>
  <c r="D74" i="4"/>
  <c r="C74" i="4"/>
  <c r="C87" i="4"/>
  <c r="C86" i="4" s="1"/>
  <c r="D15" i="4"/>
  <c r="C32" i="4"/>
  <c r="C59" i="4"/>
  <c r="C7" i="4" s="1"/>
  <c r="D87" i="4"/>
  <c r="D8" i="4"/>
  <c r="D21" i="4"/>
  <c r="D46" i="4"/>
  <c r="D59" i="4" l="1"/>
  <c r="C6" i="4"/>
  <c r="D86" i="4"/>
  <c r="D32" i="4"/>
  <c r="D7" i="4" l="1"/>
  <c r="D6" i="4" l="1"/>
  <c r="E6" i="4" s="1"/>
  <c r="C81" i="1"/>
  <c r="C48" i="1"/>
  <c r="C43" i="1"/>
  <c r="C39" i="1"/>
  <c r="C37" i="1"/>
  <c r="C33" i="1"/>
  <c r="C26" i="1"/>
  <c r="C24" i="1"/>
  <c r="C21" i="1"/>
  <c r="C18" i="1"/>
  <c r="C16" i="1" s="1"/>
  <c r="C12" i="1"/>
  <c r="C10" i="1"/>
  <c r="C8" i="1"/>
  <c r="C47" i="1" l="1"/>
  <c r="C46" i="1" s="1"/>
  <c r="C7" i="1"/>
  <c r="C6" i="1" l="1"/>
  <c r="E9" i="1"/>
  <c r="E11" i="1"/>
  <c r="E13" i="1"/>
  <c r="E14" i="1"/>
  <c r="E15" i="1"/>
  <c r="E17" i="1"/>
  <c r="E19" i="1"/>
  <c r="E20" i="1"/>
  <c r="E22" i="1"/>
  <c r="E23" i="1"/>
  <c r="E25" i="1"/>
  <c r="E27" i="1"/>
  <c r="E28" i="1"/>
  <c r="E29" i="1"/>
  <c r="E30" i="1"/>
  <c r="E31" i="1"/>
  <c r="E32" i="1"/>
  <c r="E34" i="1"/>
  <c r="E35" i="1"/>
  <c r="E36" i="1"/>
  <c r="E38" i="1"/>
  <c r="E40" i="1"/>
  <c r="E41" i="1"/>
  <c r="E42" i="1"/>
  <c r="E44" i="1"/>
  <c r="E45" i="1"/>
  <c r="E49" i="1"/>
  <c r="E50" i="1"/>
  <c r="E51" i="1"/>
  <c r="E53" i="1"/>
  <c r="E56" i="1"/>
  <c r="E57" i="1"/>
  <c r="E58" i="1"/>
  <c r="E59" i="1"/>
  <c r="E62" i="1"/>
  <c r="E64" i="1"/>
  <c r="E65" i="1"/>
  <c r="E66" i="1"/>
  <c r="E67" i="1"/>
  <c r="E69" i="1"/>
  <c r="E72" i="1"/>
  <c r="E73" i="1"/>
  <c r="E74" i="1"/>
  <c r="E77" i="1"/>
  <c r="E78" i="1"/>
  <c r="E80" i="1"/>
  <c r="E82" i="1"/>
  <c r="E52" i="1" l="1"/>
  <c r="E79" i="1" l="1"/>
  <c r="E70" i="1"/>
  <c r="E75" i="1"/>
  <c r="D39" i="1" l="1"/>
  <c r="E39" i="1" s="1"/>
  <c r="D24" i="1"/>
  <c r="E24" i="1" s="1"/>
  <c r="D18" i="1"/>
  <c r="E18" i="1" l="1"/>
  <c r="D16" i="1"/>
  <c r="E63" i="1"/>
  <c r="D12" i="1"/>
  <c r="E12" i="1" s="1"/>
  <c r="D48" i="1"/>
  <c r="E48" i="1" s="1"/>
  <c r="D81" i="1"/>
  <c r="E81" i="1" s="1"/>
  <c r="D26" i="1"/>
  <c r="E26" i="1" s="1"/>
  <c r="D47" i="1" l="1"/>
  <c r="D46" i="1" l="1"/>
  <c r="E46" i="1" s="1"/>
  <c r="E47" i="1"/>
  <c r="D43" i="1"/>
  <c r="E43" i="1" s="1"/>
  <c r="D37" i="1"/>
  <c r="E37" i="1" s="1"/>
  <c r="D33" i="1"/>
  <c r="E33" i="1" s="1"/>
  <c r="D21" i="1"/>
  <c r="E21" i="1" s="1"/>
  <c r="E16" i="1"/>
  <c r="D10" i="1"/>
  <c r="E10" i="1" s="1"/>
  <c r="D8" i="1"/>
  <c r="E8" i="1" s="1"/>
  <c r="D7" i="1" l="1"/>
  <c r="D6" i="1" l="1"/>
  <c r="E6" i="1" s="1"/>
  <c r="E7" i="1"/>
</calcChain>
</file>

<file path=xl/sharedStrings.xml><?xml version="1.0" encoding="utf-8"?>
<sst xmlns="http://schemas.openxmlformats.org/spreadsheetml/2006/main" count="423" uniqueCount="381">
  <si>
    <t>Наименование показателя</t>
  </si>
  <si>
    <t>Код дохода по КД</t>
  </si>
  <si>
    <t>Отклонение                (+/-)</t>
  </si>
  <si>
    <t>Доходы бюджета - Всего</t>
  </si>
  <si>
    <t>00085000000000000000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</si>
  <si>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</si>
  <si>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</si>
  <si>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</si>
  <si>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</si>
  <si>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</si>
  <si>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</si>
  <si>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</si>
  <si>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</si>
  <si>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</si>
  <si>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</si>
  <si>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</si>
  <si>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</si>
  <si>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</si>
  <si>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</si>
  <si>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Единый налог на вмененный доход для отдельных видов деятельности</t>
  </si>
  <si>
    <t>00010502000020000110</t>
  </si>
  <si>
    <t>Налог, взимаемый в связи с применением патентной системы налогообложения</t>
  </si>
  <si>
    <t>00010504000020000110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</si>
  <si>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</si>
  <si>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</si>
  <si>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</si>
  <si>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</si>
  <si>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</si>
  <si>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</si>
  <si>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</si>
  <si>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</si>
  <si>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физических лиц</t>
  </si>
  <si>
    <t>00010606040000000110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</si>
  <si>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</si>
  <si>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</si>
  <si>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</si>
  <si>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</si>
  <si>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</si>
  <si>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</si>
  <si>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</si>
  <si>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</si>
  <si>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</si>
  <si>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</si>
  <si>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</si>
  <si>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</si>
  <si>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</si>
  <si>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</si>
  <si>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</si>
  <si>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</si>
  <si>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</si>
  <si>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ПЛАТЕЖИ ПРИ ПОЛЬЗОВАНИИ ПРИРОДНЫМИ РЕСУРСАМИ</t>
  </si>
  <si>
    <t>00011200000000000000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</si>
  <si>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</si>
  <si>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</si>
  <si>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</si>
  <si>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</si>
  <si>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</si>
  <si>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</si>
  <si>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ДОХОДЫ ОТ ОКАЗАНИЯ ПЛАТНЫХ УСЛУГ (РАБОТ)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</si>
  <si>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</si>
  <si>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</si>
  <si>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</si>
  <si>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</si>
  <si>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</si>
  <si>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</si>
  <si>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</si>
  <si>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ШТРАФЫ, САНКЦИИ, ВОЗМЕЩЕНИЕ УЩЕРБА</t>
  </si>
  <si>
    <t>00011600000000000000</t>
  </si>
  <si>
    <t>ПРОЧИЕ НЕНАЛОГОВЫЕ ДОХОДЫ</t>
  </si>
  <si>
    <t>00011700000000000000</t>
  </si>
  <si>
    <t>Невыясненные поступления</t>
  </si>
  <si>
    <t>00011701000000000180</t>
  </si>
  <si>
    <t>Прочие неналоговые доходы</t>
  </si>
  <si>
    <t>00011705000000000180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</si>
  <si>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</si>
  <si>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</si>
  <si>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</si>
  <si>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</si>
  <si>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</si>
  <si>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</si>
  <si>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</si>
  <si>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</si>
  <si>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Субсидии бюджетам на реализацию мероприятий по обеспечению жильем молодых семей</t>
  </si>
  <si>
    <t>Прочие субсидии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</si>
  <si>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</si>
  <si>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</si>
  <si>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Прочие субвенции бюджетам муниципальных районов</t>
  </si>
  <si>
    <t>Иные межбюджетные трансферты</t>
  </si>
  <si>
    <t>00020240000000000150</t>
  </si>
  <si>
    <t>00020210000000000150</t>
  </si>
  <si>
    <t>00020215001000000150</t>
  </si>
  <si>
    <t>00020215002000000150</t>
  </si>
  <si>
    <t>00020220000000000150</t>
  </si>
  <si>
    <t>00020229999000000150</t>
  </si>
  <si>
    <t>00020230000000000150</t>
  </si>
  <si>
    <t>00020230024050000150</t>
  </si>
  <si>
    <t>00020239999050000150</t>
  </si>
  <si>
    <t>% исполнения</t>
  </si>
  <si>
    <t>-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</si>
  <si>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</si>
  <si>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</si>
  <si>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(руб.)</t>
  </si>
  <si>
    <t>(руб)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</si>
  <si>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</si>
  <si>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00011105300000000120</t>
  </si>
  <si>
    <t xml:space="preserve"> 000 2021999900 0000 150</t>
  </si>
  <si>
    <t>Прочие дотации</t>
  </si>
  <si>
    <t>00020219999000000150</t>
  </si>
  <si>
    <t xml:space="preserve"> 000 2023508200 0000 150</t>
  </si>
  <si>
    <t>00020235118100000150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</si>
  <si>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</si>
  <si>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</si>
  <si>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00021900000000000000</t>
  </si>
  <si>
    <t>00021960010050000150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</si>
  <si>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</si>
  <si>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бюджета - всего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</si>
  <si>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</si>
  <si>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</si>
  <si>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</si>
  <si>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</si>
  <si>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</si>
  <si>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</si>
  <si>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</si>
  <si>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000 1030000000 0000 000</t>
  </si>
  <si>
    <t xml:space="preserve"> 000 1030200001 0000 110</t>
  </si>
  <si>
    <t xml:space="preserve"> 000 1030223001 0000 110</t>
  </si>
  <si>
    <t xml:space="preserve"> 000 1030224001 0000 110</t>
  </si>
  <si>
    <t xml:space="preserve"> 000 1030225001 0000 110</t>
  </si>
  <si>
    <t xml:space="preserve"> 000 1030226001 0000 110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</si>
  <si>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</si>
  <si>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</si>
  <si>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</si>
  <si>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000 1050102001 0000 110</t>
  </si>
  <si>
    <t xml:space="preserve"> 000 1050200002 0000 110</t>
  </si>
  <si>
    <t xml:space="preserve"> 000 1050400002 0000 110</t>
  </si>
  <si>
    <t xml:space="preserve"> 000 1060000000 0000 000</t>
  </si>
  <si>
    <t xml:space="preserve"> 000 1080000000 0000 000</t>
  </si>
  <si>
    <t xml:space="preserve"> 000 1080300001 0000 110</t>
  </si>
  <si>
    <t xml:space="preserve"> 000 1110000000 0000 000</t>
  </si>
  <si>
    <t xml:space="preserve"> 000 1110100000 0000 120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</si>
  <si>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</si>
  <si>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</si>
  <si>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</si>
  <si>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</si>
  <si>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</si>
  <si>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</si>
  <si>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</si>
  <si>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</si>
  <si>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000 1110900000 0000 120</t>
  </si>
  <si>
    <t xml:space="preserve"> 000 1110904000 0000 120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</si>
  <si>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</si>
  <si>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</si>
  <si>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</si>
  <si>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</si>
  <si>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</si>
  <si>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000 1130000000 0000 000</t>
  </si>
  <si>
    <t xml:space="preserve"> 000 1130200000 0000 130</t>
  </si>
  <si>
    <t xml:space="preserve"> 000 1130299000 0000 130</t>
  </si>
  <si>
    <t xml:space="preserve"> 000 1140000000 0000 000</t>
  </si>
  <si>
    <t xml:space="preserve"> 000 1140600000 0000 430</t>
  </si>
  <si>
    <t xml:space="preserve"> 000 1140601000 0000 430</t>
  </si>
  <si>
    <t xml:space="preserve"> 000 1140601313 0000 430</t>
  </si>
  <si>
    <t xml:space="preserve"> 000 1160000000 0000 000</t>
  </si>
  <si>
    <t xml:space="preserve"> 000 1160100001 0000 140</t>
  </si>
  <si>
    <t xml:space="preserve"> 000 1160105001 0000 140</t>
  </si>
  <si>
    <t xml:space="preserve"> 000 1160106001 0000 140</t>
  </si>
  <si>
    <t xml:space="preserve"> 000 1160107001 0000 140</t>
  </si>
  <si>
    <t xml:space="preserve"> 000 1160108001 0000 140</t>
  </si>
  <si>
    <t xml:space="preserve"> 000 1160109001 0000 140</t>
  </si>
  <si>
    <t xml:space="preserve"> 000 1160113001 0000 140</t>
  </si>
  <si>
    <t xml:space="preserve"> 000 1160114001 0000 140</t>
  </si>
  <si>
    <t xml:space="preserve"> 000 1160115001 0000 140</t>
  </si>
  <si>
    <t xml:space="preserve"> 000 1160117001 0000 140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</si>
  <si>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</si>
  <si>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</si>
  <si>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</si>
  <si>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</si>
  <si>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</si>
  <si>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</si>
  <si>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</si>
  <si>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</si>
  <si>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</si>
  <si>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</si>
  <si>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</si>
  <si>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</si>
  <si>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</si>
  <si>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000 1161006105 0000 140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</si>
  <si>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</si>
  <si>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</si>
  <si>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</si>
  <si>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</si>
  <si>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</si>
  <si>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</si>
  <si>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</si>
  <si>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</si>
  <si>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</si>
  <si>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</si>
  <si>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</si>
  <si>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</si>
  <si>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</si>
  <si>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</si>
  <si>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</si>
  <si>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</si>
  <si>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</si>
  <si>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</si>
  <si>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</si>
  <si>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</si>
  <si>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Прочие дотации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</si>
  <si>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</si>
  <si>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</si>
  <si>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000 2022029900 0000 150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</si>
  <si>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</si>
  <si>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</si>
  <si>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</si>
  <si>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</si>
  <si>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</si>
  <si>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</si>
  <si>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на поддержку отрасли культуры</t>
  </si>
  <si>
    <t xml:space="preserve"> 000 2022551900 0000 150</t>
  </si>
  <si>
    <t xml:space="preserve">  Прочие субсидии</t>
  </si>
  <si>
    <t xml:space="preserve"> 000 2022999900 0000 150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</si>
  <si>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</si>
  <si>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</si>
  <si>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</si>
  <si>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</si>
  <si>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</si>
  <si>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</si>
  <si>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</si>
  <si>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</si>
  <si>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</si>
  <si>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Прочие субвенции</t>
  </si>
  <si>
    <t xml:space="preserve"> 000 2023999900 0000 150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</si>
  <si>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</si>
  <si>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</si>
  <si>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</si>
  <si>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</si>
  <si>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000 2024530300 0000 150</t>
  </si>
  <si>
    <t>ЗАДОЛЖЕННОСТЬ И ПЕРЕРАСЧЕТЫ ПО ОТМЕНЕННЫМ НАЛОГАМ, СБОРАМ И ИНЫМ ОБЯЗАТЕЛЬНЫМ ПЛАТЕЖАМ</t>
  </si>
  <si>
    <t>00010900000000000000</t>
  </si>
  <si>
    <t>Прочие налоги и сборы (по отмененным местным налогам и сборам)</t>
  </si>
  <si>
    <t>00010907000000000110</t>
  </si>
  <si>
    <t>00011105020000000120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</si>
  <si>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</si>
  <si>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</si>
  <si>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</si>
  <si>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</si>
  <si>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</si>
  <si>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</si>
  <si>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00020245303050000150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</si>
  <si>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</si>
  <si>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</si>
  <si>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</si>
  <si>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</si>
  <si>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</si>
  <si>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</si>
  <si>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</si>
  <si>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</si>
  <si>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</si>
  <si>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</si>
  <si>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</si>
  <si>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</si>
  <si>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</si>
  <si>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</si>
  <si>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</si>
  <si>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</si>
  <si>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</si>
  <si>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Единый налог на вмененный доход для отдельных видов деятельности</t>
  </si>
  <si>
    <t xml:space="preserve">  Налог, взимаемый в связи с применением патентной системы налогообложения</t>
  </si>
  <si>
    <t xml:space="preserve">  НАЛОГИ НА ИМУЩЕСТВО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</si>
  <si>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</si>
  <si>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</si>
  <si>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</si>
  <si>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</si>
  <si>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</si>
  <si>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</si>
  <si>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</si>
  <si>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</si>
  <si>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</si>
  <si>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</si>
  <si>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</si>
  <si>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</si>
  <si>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</si>
  <si>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</si>
  <si>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</si>
  <si>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</si>
  <si>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Плата за выбросы загрязняющих веществ в атмосферный воздух стационарными объектами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</si>
  <si>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</si>
  <si>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</si>
  <si>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</si>
  <si>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</si>
  <si>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Прочие доходы от компенсации затрат государства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</si>
  <si>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</si>
  <si>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</si>
  <si>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</si>
  <si>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</si>
  <si>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ШТРАФЫ, САНКЦИИ, ВОЗМЕЩЕНИЕ УЩЕРБА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</si>
  <si>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</si>
  <si>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</si>
  <si>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</si>
  <si>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</si>
  <si>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</si>
  <si>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</si>
  <si>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</si>
  <si>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</si>
  <si>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</si>
  <si>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</si>
  <si>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</si>
  <si>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000 1161006205 0000 140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</si>
  <si>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</si>
  <si>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 Субсидии бюджетам на реализацию мероприятий по модернизации школьных систем образования</t>
  </si>
  <si>
    <t xml:space="preserve"> 000 2022575000 0000 150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</si>
  <si>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</si>
  <si>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</si>
  <si>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</si>
  <si>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</t>
  </si>
  <si>
    <t>00020249999000000150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</si>
  <si>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</si>
  <si>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</si>
  <si>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</si>
  <si>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</si>
  <si>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Прочие безвозмездные поступления в бюджеты городских поселений</t>
  </si>
  <si>
    <t>00020705000130000150</t>
  </si>
  <si>
    <t>Доходы бюджетов муниципальных районов от возврата бюджетными учреждениями остатков субсидий прошлых лет</t>
  </si>
  <si>
    <t>00021805010050000150</t>
  </si>
  <si>
    <t xml:space="preserve"> 000 2022549700 0000 150</t>
  </si>
  <si>
    <t xml:space="preserve"> Субсидии бюджетам на софинансирование капитальных вложений в объекты муниципальной собственности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</si>
  <si>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</si>
  <si>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00010102130010000110</t>
  </si>
  <si>
    <t>Доходы бюджетов муниципальных районов от возврата организациями остатков субсидий прошлых лет</t>
  </si>
  <si>
    <t>00021805000050000150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</si>
  <si>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</si>
  <si>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00020220299050000150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</si>
  <si>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</si>
  <si>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00020220077050000150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</si>
  <si>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</si>
  <si>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</si>
  <si>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</si>
  <si>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</si>
  <si>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</si>
  <si>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модернизации школьных систем образования</t>
  </si>
  <si>
    <t>00020225467050000150</t>
  </si>
  <si>
    <t>00020225497050000150</t>
  </si>
  <si>
    <t>00020225519050000150</t>
  </si>
  <si>
    <t>00020225750050000150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</si>
  <si>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</si>
  <si>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</si>
  <si>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00020245179050000150</t>
  </si>
  <si>
    <t>Прочие безвозмездные поступления в бюджеты муниципальных районов</t>
  </si>
  <si>
    <t>00020705000050000150</t>
  </si>
  <si>
    <t>План 2024 год</t>
  </si>
  <si>
    <t xml:space="preserve"> 000 1110530000 0000 120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</si>
  <si>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</si>
  <si>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000 1110532605 0000 120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</si>
  <si>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</si>
  <si>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</si>
  <si>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</si>
  <si>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</si>
  <si>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000 2080500005 0000 150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</si>
  <si>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</si>
  <si>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</si>
  <si>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</si>
  <si>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</si>
  <si>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</si>
  <si>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000 1161003005 0000 140</t>
  </si>
  <si>
    <t>Субсидии бюджетам на реализацию программ формирования современной городской среды</t>
  </si>
  <si>
    <t>00020225555000000150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</si>
  <si>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</si>
  <si>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</si>
  <si>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общеобразовательныхорганизаций и профессиональных образовательных организаций</t>
  </si>
  <si>
    <t>00020245050050000150</t>
  </si>
  <si>
    <t>000 2022007700 0000 150</t>
  </si>
  <si>
    <t xml:space="preserve"> 000 2024505000 0000 150</t>
  </si>
  <si>
    <t xml:space="preserve"> 000 2024517900 0000 150</t>
  </si>
  <si>
    <t>Исполнено на 01.01.2024г.</t>
  </si>
  <si>
    <t>Исполнено на 01.01.2025г.</t>
  </si>
  <si>
    <t>Исполнение доходов консолидированного бюджета муниципального района "Троицко-Печорский" на 01.01.2025г. в сравнении с соответствующим периодом прошлого года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</si>
  <si>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</si>
  <si>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00020220302000000150</t>
  </si>
  <si>
    <t>Исполнение доходов бюджета муниципального района "Троицко-Печорский" на 01.01.2025г.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</si>
  <si>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</si>
  <si>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000 1161003105 0000 140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</si>
</sst>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4" fontId="8" fillId="0" borderId="1">
      <alignment horizontal="right"/>
    </xf>
    <xf numFmtId="0" fontId="1" fillId="0" borderId="0"/>
    <xf numFmtId="0" fontId="11" fillId="0" borderId="7">
      <alignment horizontal="left" wrapText="1" indent="2"/>
    </xf>
    <xf numFmtId="49" fontId="11" fillId="0" borderId="1">
      <alignment horizontal="center"/>
    </xf>
    <xf numFmtId="49" fontId="8" fillId="0" borderId="1">
      <alignment horizontal="center" vertical="center" wrapText="1"/>
    </xf>
    <xf numFmtId="49" fontId="8" fillId="0" borderId="6">
      <alignment horizontal="center" vertical="center" wrapText="1"/>
    </xf>
    <xf numFmtId="49" fontId="8" fillId="0" borderId="9">
      <alignment horizontal="center" vertical="center" wrapText="1"/>
    </xf>
    <xf numFmtId="0" fontId="8" fillId="0" borderId="10">
      <alignment horizontal="left" wrapText="1"/>
    </xf>
    <xf numFmtId="49" fontId="8" fillId="0" borderId="11">
      <alignment horizontal="center" wrapText="1"/>
    </xf>
    <xf numFmtId="49" fontId="8" fillId="0" borderId="12">
      <alignment horizontal="center"/>
    </xf>
    <xf numFmtId="0" fontId="8" fillId="0" borderId="13">
      <alignment horizontal="left" wrapText="1" indent="1"/>
    </xf>
    <xf numFmtId="49" fontId="8" fillId="0" borderId="14">
      <alignment horizontal="center" wrapText="1"/>
    </xf>
    <xf numFmtId="49" fontId="8" fillId="0" borderId="5">
      <alignment horizontal="center"/>
    </xf>
    <xf numFmtId="0" fontId="8" fillId="0" borderId="15">
      <alignment horizontal="left" wrapText="1" indent="2"/>
    </xf>
    <xf numFmtId="49" fontId="8" fillId="0" borderId="16">
      <alignment horizontal="center"/>
    </xf>
  </cellStyleXfs>
  <cellXfs count="76">
    <xf numFmtId="0" fontId="0" fillId="0" borderId="0" xfId="0"/>
    <xf numFmtId="0" fontId="3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center" wrapText="1"/>
    </xf>
    <xf numFmtId="4" fontId="10" fillId="0" borderId="2" xfId="0" applyNumberFormat="1" applyFont="1" applyBorder="1" applyAlignment="1"/>
    <xf numFmtId="4" fontId="5" fillId="0" borderId="4" xfId="0" applyNumberFormat="1" applyFont="1" applyBorder="1" applyAlignment="1"/>
    <xf numFmtId="0" fontId="5" fillId="0" borderId="2" xfId="1" applyFont="1" applyBorder="1" applyAlignment="1">
      <alignment horizontal="center" vertical="center" wrapText="1"/>
    </xf>
    <xf numFmtId="0" fontId="0" fillId="0" borderId="0" xfId="0"/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right"/>
    </xf>
    <xf numFmtId="0" fontId="0" fillId="0" borderId="0" xfId="0"/>
    <xf numFmtId="4" fontId="8" fillId="0" borderId="1" xfId="2" applyNumberFormat="1" applyProtection="1">
      <alignment horizontal="right"/>
    </xf>
    <xf numFmtId="4" fontId="8" fillId="0" borderId="8" xfId="2" applyNumberFormat="1" applyBorder="1" applyProtection="1">
      <alignment horizontal="right"/>
    </xf>
    <xf numFmtId="49" fontId="5" fillId="2" borderId="2" xfId="3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" fontId="9" fillId="0" borderId="1" xfId="2" applyNumberFormat="1" applyFont="1" applyProtection="1">
      <alignment horizontal="right"/>
    </xf>
    <xf numFmtId="0" fontId="4" fillId="0" borderId="0" xfId="0" applyFont="1" applyAlignment="1">
      <alignment vertical="center" wrapText="1"/>
    </xf>
    <xf numFmtId="4" fontId="8" fillId="0" borderId="3" xfId="2" applyNumberFormat="1" applyBorder="1" applyProtection="1">
      <alignment horizontal="right"/>
    </xf>
    <xf numFmtId="4" fontId="9" fillId="2" borderId="3" xfId="0" applyNumberFormat="1" applyFont="1" applyFill="1" applyBorder="1" applyAlignment="1">
      <alignment horizontal="right"/>
    </xf>
    <xf numFmtId="0" fontId="0" fillId="0" borderId="0" xfId="0"/>
    <xf numFmtId="0" fontId="4" fillId="0" borderId="0" xfId="0" applyFont="1" applyAlignment="1">
      <alignment horizontal="left" vertical="center" wrapText="1"/>
    </xf>
    <xf numFmtId="49" fontId="5" fillId="2" borderId="2" xfId="3" applyNumberFormat="1" applyFont="1" applyFill="1" applyBorder="1" applyAlignment="1">
      <alignment horizontal="left" vertical="center" wrapText="1"/>
    </xf>
    <xf numFmtId="0" fontId="1" fillId="0" borderId="0" xfId="3" applyAlignment="1">
      <alignment horizontal="lef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wrapText="1"/>
    </xf>
    <xf numFmtId="49" fontId="10" fillId="2" borderId="1" xfId="3" applyNumberFormat="1" applyFont="1" applyFill="1" applyBorder="1" applyAlignment="1">
      <alignment horizontal="justify" vertical="center" wrapText="1"/>
    </xf>
    <xf numFmtId="49" fontId="10" fillId="2" borderId="1" xfId="0" applyNumberFormat="1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0" xfId="3"/>
    <xf numFmtId="4" fontId="8" fillId="0" borderId="5" xfId="2" applyNumberFormat="1" applyBorder="1" applyProtection="1">
      <alignment horizontal="right"/>
    </xf>
    <xf numFmtId="4" fontId="8" fillId="0" borderId="6" xfId="2" applyNumberFormat="1" applyBorder="1" applyProtection="1">
      <alignment horizontal="right"/>
    </xf>
    <xf numFmtId="4" fontId="8" fillId="0" borderId="2" xfId="2" applyNumberFormat="1" applyBorder="1" applyProtection="1">
      <alignment horizontal="right"/>
    </xf>
    <xf numFmtId="4" fontId="9" fillId="2" borderId="2" xfId="0" applyNumberFormat="1" applyFont="1" applyFill="1" applyBorder="1" applyAlignment="1">
      <alignment horizontal="right"/>
    </xf>
    <xf numFmtId="0" fontId="0" fillId="0" borderId="0" xfId="0"/>
    <xf numFmtId="0" fontId="1" fillId="0" borderId="0" xfId="3"/>
    <xf numFmtId="49" fontId="10" fillId="2" borderId="3" xfId="0" applyNumberFormat="1" applyFont="1" applyFill="1" applyBorder="1" applyAlignment="1">
      <alignment horizontal="left" wrapText="1"/>
    </xf>
    <xf numFmtId="49" fontId="10" fillId="2" borderId="17" xfId="0" applyNumberFormat="1" applyFont="1" applyFill="1" applyBorder="1" applyAlignment="1">
      <alignment horizontal="left" wrapText="1"/>
    </xf>
    <xf numFmtId="49" fontId="10" fillId="2" borderId="17" xfId="0" applyNumberFormat="1" applyFont="1" applyFill="1" applyBorder="1" applyAlignment="1">
      <alignment horizontal="center" wrapText="1"/>
    </xf>
    <xf numFmtId="0" fontId="9" fillId="0" borderId="10" xfId="9" applyFont="1">
      <alignment horizontal="left" wrapText="1"/>
    </xf>
    <xf numFmtId="0" fontId="9" fillId="0" borderId="15" xfId="15" applyFont="1" applyAlignment="1">
      <alignment horizontal="left" wrapText="1"/>
    </xf>
    <xf numFmtId="49" fontId="9" fillId="0" borderId="1" xfId="5" applyFont="1">
      <alignment horizontal="center"/>
    </xf>
    <xf numFmtId="0" fontId="8" fillId="0" borderId="15" xfId="15" applyAlignment="1">
      <alignment horizontal="left" wrapText="1"/>
    </xf>
    <xf numFmtId="49" fontId="11" fillId="0" borderId="1" xfId="5">
      <alignment horizontal="center"/>
    </xf>
    <xf numFmtId="4" fontId="8" fillId="0" borderId="1" xfId="2">
      <alignment horizontal="right"/>
    </xf>
    <xf numFmtId="49" fontId="8" fillId="0" borderId="1" xfId="5" applyFont="1">
      <alignment horizontal="center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0" xfId="3"/>
    <xf numFmtId="4" fontId="8" fillId="0" borderId="3" xfId="2" applyBorder="1">
      <alignment horizontal="right"/>
    </xf>
    <xf numFmtId="4" fontId="8" fillId="0" borderId="2" xfId="2" applyBorder="1">
      <alignment horizontal="right"/>
    </xf>
    <xf numFmtId="0" fontId="3" fillId="0" borderId="0" xfId="0" applyFont="1"/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3" applyFont="1"/>
    <xf numFmtId="0" fontId="1" fillId="0" borderId="0" xfId="3"/>
    <xf numFmtId="49" fontId="10" fillId="2" borderId="18" xfId="0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0" fontId="10" fillId="0" borderId="0" xfId="3" applyFont="1" applyAlignment="1">
      <alignment horizontal="center"/>
    </xf>
    <xf numFmtId="4" fontId="9" fillId="0" borderId="1" xfId="2" applyFont="1" applyAlignment="1">
      <alignment horizontal="center"/>
    </xf>
    <xf numFmtId="164" fontId="9" fillId="2" borderId="2" xfId="3" applyNumberFormat="1" applyFont="1" applyFill="1" applyBorder="1" applyAlignment="1">
      <alignment horizontal="center"/>
    </xf>
    <xf numFmtId="4" fontId="8" fillId="0" borderId="1" xfId="2" applyAlignment="1">
      <alignment horizontal="center"/>
    </xf>
  </cellXfs>
  <cellStyles count="17">
    <cellStyle name="xl28" xfId="6" xr:uid="{00000000-0005-0000-0000-000000000000}"/>
    <cellStyle name="xl29" xfId="9" xr:uid="{00000000-0005-0000-0000-000001000000}"/>
    <cellStyle name="xl30" xfId="12" xr:uid="{00000000-0005-0000-0000-000002000000}"/>
    <cellStyle name="xl31" xfId="15" xr:uid="{00000000-0005-0000-0000-000003000000}"/>
    <cellStyle name="xl35" xfId="10" xr:uid="{00000000-0005-0000-0000-000004000000}"/>
    <cellStyle name="xl36" xfId="13" xr:uid="{00000000-0005-0000-0000-000005000000}"/>
    <cellStyle name="xl37" xfId="16" xr:uid="{00000000-0005-0000-0000-000006000000}"/>
    <cellStyle name="xl41" xfId="11" xr:uid="{00000000-0005-0000-0000-000007000000}"/>
    <cellStyle name="xl42" xfId="14" xr:uid="{00000000-0005-0000-0000-000008000000}"/>
    <cellStyle name="xl43" xfId="5" xr:uid="{00000000-0005-0000-0000-000009000000}"/>
    <cellStyle name="xl44" xfId="7" xr:uid="{00000000-0005-0000-0000-00000A000000}"/>
    <cellStyle name="xl45" xfId="8" xr:uid="{00000000-0005-0000-0000-00000B000000}"/>
    <cellStyle name="xl46" xfId="2" xr:uid="{00000000-0005-0000-0000-00000C000000}"/>
    <cellStyle name="xl75" xfId="4" xr:uid="{00000000-0005-0000-0000-00000D000000}"/>
    <cellStyle name="Обычный" xfId="0" builtinId="0"/>
    <cellStyle name="Обычный 2" xfId="1" xr:uid="{00000000-0005-0000-0000-00000F000000}"/>
    <cellStyle name="Обычный 3" xfId="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workbookViewId="0">
      <selection activeCell="G66" sqref="G66"/>
    </sheetView>
  </sheetViews>
  <sheetFormatPr defaultRowHeight="15" x14ac:dyDescent="0.25"/>
  <cols>
    <col min="1" max="1" width="50.7109375" customWidth="1"/>
    <col min="2" max="2" width="23.7109375" customWidth="1"/>
    <col min="3" max="3" width="15.7109375" customWidth="1"/>
    <col min="4" max="4" width="16" customWidth="1"/>
    <col min="5" max="5" width="15.28515625" customWidth="1"/>
    <col min="6" max="6" width="12.7109375" customWidth="1"/>
  </cols>
  <sheetData>
    <row r="1" spans="1:6" x14ac:dyDescent="0.25">
      <c r="A1" s="65"/>
      <c r="B1" s="66"/>
      <c r="C1" s="66"/>
      <c r="D1" s="66"/>
    </row>
    <row r="2" spans="1:6" ht="39.75" customHeight="1" x14ac:dyDescent="0.25">
      <c r="A2" s="67" t="s">
        <v>375</v>
      </c>
      <c r="B2" s="67"/>
      <c r="C2" s="67"/>
      <c r="D2" s="67"/>
      <c r="E2" s="67"/>
      <c r="F2" s="29"/>
    </row>
    <row r="3" spans="1:6" x14ac:dyDescent="0.25">
      <c r="A3" s="65"/>
      <c r="B3" s="66"/>
      <c r="C3" s="66"/>
      <c r="D3" s="66"/>
    </row>
    <row r="4" spans="1:6" x14ac:dyDescent="0.25">
      <c r="A4" s="1"/>
      <c r="E4" s="22" t="s">
        <v>102</v>
      </c>
    </row>
    <row r="5" spans="1:6" ht="22.5" x14ac:dyDescent="0.25">
      <c r="A5" s="2" t="s">
        <v>0</v>
      </c>
      <c r="B5" s="2" t="s">
        <v>1</v>
      </c>
      <c r="C5" s="3" t="s">
        <v>373</v>
      </c>
      <c r="D5" s="3" t="s">
        <v>374</v>
      </c>
      <c r="E5" s="4" t="s">
        <v>2</v>
      </c>
    </row>
    <row r="6" spans="1:6" x14ac:dyDescent="0.25">
      <c r="A6" s="5" t="s">
        <v>3</v>
      </c>
      <c r="B6" s="6" t="s">
        <v>4</v>
      </c>
      <c r="C6" s="7">
        <f>C7+C46</f>
        <v>1135625009.6799998</v>
      </c>
      <c r="D6" s="7">
        <f>D7+D46</f>
        <v>1212793464.2199998</v>
      </c>
      <c r="E6" s="7">
        <f>D6-C6</f>
        <v>77168454.539999962</v>
      </c>
    </row>
    <row r="7" spans="1:6" x14ac:dyDescent="0.25">
      <c r="A7" s="8" t="s">
        <v>5</v>
      </c>
      <c r="B7" s="9" t="s">
        <v>6</v>
      </c>
      <c r="C7" s="11">
        <f>C8+C10+C12+C16+C21+C26+C33+C37+C39+C42+C43+C24</f>
        <v>280001426.32999992</v>
      </c>
      <c r="D7" s="11">
        <f>D8+D10+D12+D16+D21+D26+D33+D37+D39+D42+D43+D24</f>
        <v>305649101.88999993</v>
      </c>
      <c r="E7" s="11">
        <f t="shared" ref="E7:E73" si="0">D7-C7</f>
        <v>25647675.560000002</v>
      </c>
    </row>
    <row r="8" spans="1:6" x14ac:dyDescent="0.25">
      <c r="A8" s="8" t="s">
        <v>7</v>
      </c>
      <c r="B8" s="9" t="s">
        <v>8</v>
      </c>
      <c r="C8" s="11">
        <f>C9</f>
        <v>218886970.09999999</v>
      </c>
      <c r="D8" s="11">
        <f>D9</f>
        <v>243606521.02000001</v>
      </c>
      <c r="E8" s="11">
        <f t="shared" si="0"/>
        <v>24719550.920000017</v>
      </c>
    </row>
    <row r="9" spans="1:6" x14ac:dyDescent="0.25">
      <c r="A9" s="12" t="s">
        <v>9</v>
      </c>
      <c r="B9" s="13" t="s">
        <v>10</v>
      </c>
      <c r="C9" s="58">
        <v>218886970.09999999</v>
      </c>
      <c r="D9" s="10">
        <v>243606521.02000001</v>
      </c>
      <c r="E9" s="10">
        <f t="shared" si="0"/>
        <v>24719550.920000017</v>
      </c>
    </row>
    <row r="10" spans="1:6" ht="23.25" x14ac:dyDescent="0.25">
      <c r="A10" s="8" t="s">
        <v>11</v>
      </c>
      <c r="B10" s="9" t="s">
        <v>12</v>
      </c>
      <c r="C10" s="11">
        <f>C11</f>
        <v>22077219.489999998</v>
      </c>
      <c r="D10" s="11">
        <f>D11</f>
        <v>22951621.960000001</v>
      </c>
      <c r="E10" s="11">
        <f t="shared" si="0"/>
        <v>874402.47000000253</v>
      </c>
    </row>
    <row r="11" spans="1:6" ht="23.25" x14ac:dyDescent="0.25">
      <c r="A11" s="12" t="s">
        <v>13</v>
      </c>
      <c r="B11" s="13" t="s">
        <v>14</v>
      </c>
      <c r="C11" s="58">
        <v>22077219.489999998</v>
      </c>
      <c r="D11" s="10">
        <v>22951621.960000001</v>
      </c>
      <c r="E11" s="10">
        <f t="shared" si="0"/>
        <v>874402.47000000253</v>
      </c>
    </row>
    <row r="12" spans="1:6" x14ac:dyDescent="0.25">
      <c r="A12" s="8" t="s">
        <v>15</v>
      </c>
      <c r="B12" s="9" t="s">
        <v>16</v>
      </c>
      <c r="C12" s="11">
        <f>C13+C14+C15</f>
        <v>11562313.699999999</v>
      </c>
      <c r="D12" s="11">
        <f>D13+D14+D15</f>
        <v>16541859.26</v>
      </c>
      <c r="E12" s="11">
        <f t="shared" si="0"/>
        <v>4979545.5600000005</v>
      </c>
    </row>
    <row r="13" spans="1:6" ht="23.25" x14ac:dyDescent="0.25">
      <c r="A13" s="12" t="s">
        <v>17</v>
      </c>
      <c r="B13" s="13" t="s">
        <v>18</v>
      </c>
      <c r="C13" s="58">
        <v>11478762.199999999</v>
      </c>
      <c r="D13" s="10">
        <v>15794867.83</v>
      </c>
      <c r="E13" s="10">
        <f t="shared" si="0"/>
        <v>4316105.6300000008</v>
      </c>
    </row>
    <row r="14" spans="1:6" ht="23.25" x14ac:dyDescent="0.25">
      <c r="A14" s="12" t="s">
        <v>19</v>
      </c>
      <c r="B14" s="13" t="s">
        <v>20</v>
      </c>
      <c r="C14" s="58">
        <v>-14199.74</v>
      </c>
      <c r="D14" s="10">
        <v>33849.43</v>
      </c>
      <c r="E14" s="10">
        <f t="shared" si="0"/>
        <v>48049.17</v>
      </c>
    </row>
    <row r="15" spans="1:6" ht="23.25" x14ac:dyDescent="0.25">
      <c r="A15" s="12" t="s">
        <v>21</v>
      </c>
      <c r="B15" s="13" t="s">
        <v>22</v>
      </c>
      <c r="C15" s="58">
        <v>97751.24</v>
      </c>
      <c r="D15" s="10">
        <v>713142</v>
      </c>
      <c r="E15" s="10">
        <f t="shared" si="0"/>
        <v>615390.76</v>
      </c>
    </row>
    <row r="16" spans="1:6" x14ac:dyDescent="0.25">
      <c r="A16" s="8" t="s">
        <v>23</v>
      </c>
      <c r="B16" s="9" t="s">
        <v>24</v>
      </c>
      <c r="C16" s="11">
        <f>C17+C18</f>
        <v>5194558.51</v>
      </c>
      <c r="D16" s="11">
        <f>D17+D18</f>
        <v>2531415.19</v>
      </c>
      <c r="E16" s="11">
        <f t="shared" si="0"/>
        <v>-2663143.3199999998</v>
      </c>
    </row>
    <row r="17" spans="1:5" x14ac:dyDescent="0.25">
      <c r="A17" s="12" t="s">
        <v>25</v>
      </c>
      <c r="B17" s="13" t="s">
        <v>26</v>
      </c>
      <c r="C17" s="58">
        <v>2560164.29</v>
      </c>
      <c r="D17" s="10">
        <v>2221475.02</v>
      </c>
      <c r="E17" s="10">
        <f t="shared" si="0"/>
        <v>-338689.27</v>
      </c>
    </row>
    <row r="18" spans="1:5" x14ac:dyDescent="0.25">
      <c r="A18" s="12" t="s">
        <v>27</v>
      </c>
      <c r="B18" s="13" t="s">
        <v>28</v>
      </c>
      <c r="C18" s="11">
        <f>C19+C20</f>
        <v>2634394.2199999997</v>
      </c>
      <c r="D18" s="11">
        <f>D19+D20</f>
        <v>309940.17</v>
      </c>
      <c r="E18" s="11">
        <f t="shared" si="0"/>
        <v>-2324454.0499999998</v>
      </c>
    </row>
    <row r="19" spans="1:5" x14ac:dyDescent="0.25">
      <c r="A19" s="12" t="s">
        <v>29</v>
      </c>
      <c r="B19" s="13" t="s">
        <v>30</v>
      </c>
      <c r="C19" s="58">
        <v>2092953.22</v>
      </c>
      <c r="D19" s="10">
        <v>122628.76</v>
      </c>
      <c r="E19" s="10">
        <f t="shared" si="0"/>
        <v>-1970324.46</v>
      </c>
    </row>
    <row r="20" spans="1:5" x14ac:dyDescent="0.25">
      <c r="A20" s="12" t="s">
        <v>31</v>
      </c>
      <c r="B20" s="13" t="s">
        <v>32</v>
      </c>
      <c r="C20" s="58">
        <v>541441</v>
      </c>
      <c r="D20" s="24">
        <v>187311.41</v>
      </c>
      <c r="E20" s="24">
        <f t="shared" si="0"/>
        <v>-354129.58999999997</v>
      </c>
    </row>
    <row r="21" spans="1:5" x14ac:dyDescent="0.25">
      <c r="A21" s="8" t="s">
        <v>33</v>
      </c>
      <c r="B21" s="9" t="s">
        <v>34</v>
      </c>
      <c r="C21" s="11">
        <f>C22+C23</f>
        <v>1771312.17</v>
      </c>
      <c r="D21" s="11">
        <f>D22+D23</f>
        <v>3113538.65</v>
      </c>
      <c r="E21" s="11">
        <f t="shared" si="0"/>
        <v>1342226.48</v>
      </c>
    </row>
    <row r="22" spans="1:5" ht="23.25" x14ac:dyDescent="0.25">
      <c r="A22" s="12" t="s">
        <v>35</v>
      </c>
      <c r="B22" s="13" t="s">
        <v>36</v>
      </c>
      <c r="C22" s="58">
        <v>1754942.17</v>
      </c>
      <c r="D22" s="24">
        <v>3102098.65</v>
      </c>
      <c r="E22" s="24">
        <f t="shared" si="0"/>
        <v>1347156.48</v>
      </c>
    </row>
    <row r="23" spans="1:5" ht="34.5" x14ac:dyDescent="0.25">
      <c r="A23" s="12" t="s">
        <v>37</v>
      </c>
      <c r="B23" s="13" t="s">
        <v>38</v>
      </c>
      <c r="C23" s="58">
        <v>16370</v>
      </c>
      <c r="D23" s="24">
        <v>11440</v>
      </c>
      <c r="E23" s="24">
        <f t="shared" si="0"/>
        <v>-4930</v>
      </c>
    </row>
    <row r="24" spans="1:5" s="23" customFormat="1" ht="23.25" x14ac:dyDescent="0.25">
      <c r="A24" s="8" t="s">
        <v>237</v>
      </c>
      <c r="B24" s="9" t="s">
        <v>238</v>
      </c>
      <c r="C24" s="28">
        <f>C25</f>
        <v>-100</v>
      </c>
      <c r="D24" s="28">
        <f>D25</f>
        <v>0</v>
      </c>
      <c r="E24" s="28">
        <f t="shared" si="0"/>
        <v>100</v>
      </c>
    </row>
    <row r="25" spans="1:5" s="23" customFormat="1" ht="23.25" x14ac:dyDescent="0.25">
      <c r="A25" s="12" t="s">
        <v>239</v>
      </c>
      <c r="B25" s="13" t="s">
        <v>240</v>
      </c>
      <c r="C25" s="58">
        <v>-100</v>
      </c>
      <c r="D25" s="24">
        <v>0</v>
      </c>
      <c r="E25" s="24">
        <f t="shared" si="0"/>
        <v>100</v>
      </c>
    </row>
    <row r="26" spans="1:5" ht="34.5" x14ac:dyDescent="0.25">
      <c r="A26" s="8" t="s">
        <v>39</v>
      </c>
      <c r="B26" s="9" t="s">
        <v>40</v>
      </c>
      <c r="C26" s="11">
        <f>C27+C28+C29+C30+C32+C31</f>
        <v>8740510.8499999996</v>
      </c>
      <c r="D26" s="11">
        <f>D27+D28+D29+D30+D32+D31</f>
        <v>8144070.1099999994</v>
      </c>
      <c r="E26" s="11">
        <f t="shared" si="0"/>
        <v>-596440.74000000022</v>
      </c>
    </row>
    <row r="27" spans="1:5" ht="68.25" x14ac:dyDescent="0.25">
      <c r="A27" s="12" t="s">
        <v>41</v>
      </c>
      <c r="B27" s="13" t="s">
        <v>42</v>
      </c>
      <c r="C27" s="58">
        <v>123667.76</v>
      </c>
      <c r="D27" s="24">
        <v>145939.28</v>
      </c>
      <c r="E27" s="24">
        <f t="shared" si="0"/>
        <v>22271.520000000004</v>
      </c>
    </row>
    <row r="28" spans="1:5" ht="57" x14ac:dyDescent="0.25">
      <c r="A28" s="12" t="s">
        <v>43</v>
      </c>
      <c r="B28" s="13" t="s">
        <v>44</v>
      </c>
      <c r="C28" s="58">
        <v>1679403.3</v>
      </c>
      <c r="D28" s="24">
        <v>1069865.98</v>
      </c>
      <c r="E28" s="24">
        <f t="shared" si="0"/>
        <v>-609537.32000000007</v>
      </c>
    </row>
    <row r="29" spans="1:5" ht="57" x14ac:dyDescent="0.25">
      <c r="A29" s="12" t="s">
        <v>45</v>
      </c>
      <c r="B29" s="13" t="s">
        <v>241</v>
      </c>
      <c r="C29" s="58">
        <v>5453.86</v>
      </c>
      <c r="D29" s="24">
        <v>1007.66</v>
      </c>
      <c r="E29" s="24">
        <f t="shared" si="0"/>
        <v>-4446.2</v>
      </c>
    </row>
    <row r="30" spans="1:5" ht="68.25" x14ac:dyDescent="0.25">
      <c r="A30" s="12" t="s">
        <v>46</v>
      </c>
      <c r="B30" s="13" t="s">
        <v>47</v>
      </c>
      <c r="C30" s="58">
        <v>4809750.34</v>
      </c>
      <c r="D30" s="24">
        <v>4763100.0599999996</v>
      </c>
      <c r="E30" s="24">
        <f t="shared" si="0"/>
        <v>-46650.280000000261</v>
      </c>
    </row>
    <row r="31" spans="1:5" s="21" customFormat="1" ht="34.5" x14ac:dyDescent="0.25">
      <c r="A31" s="12" t="s">
        <v>103</v>
      </c>
      <c r="B31" s="13" t="s">
        <v>104</v>
      </c>
      <c r="C31" s="58">
        <v>0</v>
      </c>
      <c r="D31" s="24">
        <v>4096.7700000000004</v>
      </c>
      <c r="E31" s="24">
        <f t="shared" si="0"/>
        <v>4096.7700000000004</v>
      </c>
    </row>
    <row r="32" spans="1:5" ht="68.25" x14ac:dyDescent="0.25">
      <c r="A32" s="12" t="s">
        <v>48</v>
      </c>
      <c r="B32" s="13" t="s">
        <v>49</v>
      </c>
      <c r="C32" s="58">
        <v>2122235.59</v>
      </c>
      <c r="D32" s="24">
        <v>2160060.36</v>
      </c>
      <c r="E32" s="24">
        <f t="shared" si="0"/>
        <v>37824.770000000019</v>
      </c>
    </row>
    <row r="33" spans="1:5" x14ac:dyDescent="0.25">
      <c r="A33" s="8" t="s">
        <v>50</v>
      </c>
      <c r="B33" s="9" t="s">
        <v>51</v>
      </c>
      <c r="C33" s="11">
        <f>C34+C35+C36</f>
        <v>6172344.5600000005</v>
      </c>
      <c r="D33" s="11">
        <f>D34+D35+D36</f>
        <v>5138831.53</v>
      </c>
      <c r="E33" s="11">
        <f t="shared" si="0"/>
        <v>-1033513.0300000003</v>
      </c>
    </row>
    <row r="34" spans="1:5" ht="23.25" x14ac:dyDescent="0.25">
      <c r="A34" s="12" t="s">
        <v>52</v>
      </c>
      <c r="B34" s="13" t="s">
        <v>53</v>
      </c>
      <c r="C34" s="58">
        <v>10519.36</v>
      </c>
      <c r="D34" s="24">
        <v>22700.03</v>
      </c>
      <c r="E34" s="24">
        <f t="shared" si="0"/>
        <v>12180.669999999998</v>
      </c>
    </row>
    <row r="35" spans="1:5" x14ac:dyDescent="0.25">
      <c r="A35" s="12" t="s">
        <v>54</v>
      </c>
      <c r="B35" s="13" t="s">
        <v>55</v>
      </c>
      <c r="C35" s="58">
        <v>6107786.2300000004</v>
      </c>
      <c r="D35" s="24">
        <v>5088491.53</v>
      </c>
      <c r="E35" s="24">
        <f t="shared" si="0"/>
        <v>-1019294.7000000002</v>
      </c>
    </row>
    <row r="36" spans="1:5" x14ac:dyDescent="0.25">
      <c r="A36" s="12" t="s">
        <v>56</v>
      </c>
      <c r="B36" s="13" t="s">
        <v>57</v>
      </c>
      <c r="C36" s="58">
        <v>54038.97</v>
      </c>
      <c r="D36" s="24">
        <v>27639.97</v>
      </c>
      <c r="E36" s="24">
        <f t="shared" si="0"/>
        <v>-26399</v>
      </c>
    </row>
    <row r="37" spans="1:5" ht="23.25" x14ac:dyDescent="0.25">
      <c r="A37" s="8" t="s">
        <v>58</v>
      </c>
      <c r="B37" s="9" t="s">
        <v>59</v>
      </c>
      <c r="C37" s="11">
        <f>C38</f>
        <v>21950.34</v>
      </c>
      <c r="D37" s="11">
        <f>D38</f>
        <v>895014.76</v>
      </c>
      <c r="E37" s="11">
        <f t="shared" si="0"/>
        <v>873064.42</v>
      </c>
    </row>
    <row r="38" spans="1:5" x14ac:dyDescent="0.25">
      <c r="A38" s="12" t="s">
        <v>60</v>
      </c>
      <c r="B38" s="13" t="s">
        <v>61</v>
      </c>
      <c r="C38" s="58">
        <v>21950.34</v>
      </c>
      <c r="D38" s="24">
        <v>895014.76</v>
      </c>
      <c r="E38" s="24">
        <f t="shared" si="0"/>
        <v>873064.42</v>
      </c>
    </row>
    <row r="39" spans="1:5" ht="23.25" x14ac:dyDescent="0.25">
      <c r="A39" s="8" t="s">
        <v>62</v>
      </c>
      <c r="B39" s="9" t="s">
        <v>63</v>
      </c>
      <c r="C39" s="11">
        <f>C41+C40</f>
        <v>206672.69</v>
      </c>
      <c r="D39" s="11">
        <f>D41+D40</f>
        <v>385342</v>
      </c>
      <c r="E39" s="11">
        <f t="shared" si="0"/>
        <v>178669.31</v>
      </c>
    </row>
    <row r="40" spans="1:5" s="23" customFormat="1" ht="57" x14ac:dyDescent="0.25">
      <c r="A40" s="12" t="s">
        <v>243</v>
      </c>
      <c r="B40" s="13" t="s">
        <v>242</v>
      </c>
      <c r="C40" s="58">
        <v>10000</v>
      </c>
      <c r="D40" s="10">
        <v>0</v>
      </c>
      <c r="E40" s="10">
        <f t="shared" si="0"/>
        <v>-10000</v>
      </c>
    </row>
    <row r="41" spans="1:5" ht="23.25" x14ac:dyDescent="0.25">
      <c r="A41" s="12" t="s">
        <v>64</v>
      </c>
      <c r="B41" s="13" t="s">
        <v>65</v>
      </c>
      <c r="C41" s="58">
        <v>196672.69</v>
      </c>
      <c r="D41" s="24">
        <v>385342</v>
      </c>
      <c r="E41" s="24">
        <f t="shared" si="0"/>
        <v>188669.31</v>
      </c>
    </row>
    <row r="42" spans="1:5" x14ac:dyDescent="0.25">
      <c r="A42" s="8" t="s">
        <v>66</v>
      </c>
      <c r="B42" s="9" t="s">
        <v>67</v>
      </c>
      <c r="C42" s="11">
        <v>5349937.66</v>
      </c>
      <c r="D42" s="11">
        <v>2336590.8199999998</v>
      </c>
      <c r="E42" s="11">
        <f t="shared" si="0"/>
        <v>-3013346.8400000003</v>
      </c>
    </row>
    <row r="43" spans="1:5" x14ac:dyDescent="0.25">
      <c r="A43" s="8" t="s">
        <v>68</v>
      </c>
      <c r="B43" s="9" t="s">
        <v>69</v>
      </c>
      <c r="C43" s="11">
        <f>C44+C45</f>
        <v>17736.259999999998</v>
      </c>
      <c r="D43" s="11">
        <f>D44+D45</f>
        <v>4296.59</v>
      </c>
      <c r="E43" s="11">
        <f t="shared" si="0"/>
        <v>-13439.669999999998</v>
      </c>
    </row>
    <row r="44" spans="1:5" x14ac:dyDescent="0.25">
      <c r="A44" s="12" t="s">
        <v>70</v>
      </c>
      <c r="B44" s="13" t="s">
        <v>71</v>
      </c>
      <c r="C44" s="58">
        <v>-999.79</v>
      </c>
      <c r="D44" s="10">
        <v>4296.59</v>
      </c>
      <c r="E44" s="10">
        <f t="shared" si="0"/>
        <v>5296.38</v>
      </c>
    </row>
    <row r="45" spans="1:5" x14ac:dyDescent="0.25">
      <c r="A45" s="12" t="s">
        <v>72</v>
      </c>
      <c r="B45" s="13" t="s">
        <v>73</v>
      </c>
      <c r="C45" s="58">
        <v>18736.05</v>
      </c>
      <c r="D45" s="10">
        <v>0</v>
      </c>
      <c r="E45" s="10">
        <f t="shared" si="0"/>
        <v>-18736.05</v>
      </c>
    </row>
    <row r="46" spans="1:5" x14ac:dyDescent="0.25">
      <c r="A46" s="8" t="s">
        <v>74</v>
      </c>
      <c r="B46" s="9" t="s">
        <v>75</v>
      </c>
      <c r="C46" s="11">
        <f>C47+C79+C81+C75</f>
        <v>855623583.3499999</v>
      </c>
      <c r="D46" s="11">
        <f>D47+D79+D81+D75</f>
        <v>907144362.32999992</v>
      </c>
      <c r="E46" s="11">
        <f t="shared" si="0"/>
        <v>51520778.980000019</v>
      </c>
    </row>
    <row r="47" spans="1:5" ht="23.25" x14ac:dyDescent="0.25">
      <c r="A47" s="8" t="s">
        <v>76</v>
      </c>
      <c r="B47" s="9" t="s">
        <v>77</v>
      </c>
      <c r="C47" s="11">
        <f>C48+C52+C63+C70</f>
        <v>859924880.56999993</v>
      </c>
      <c r="D47" s="11">
        <f>D48+D52+D63+D70</f>
        <v>940670093.56999993</v>
      </c>
      <c r="E47" s="11">
        <f t="shared" si="0"/>
        <v>80745213</v>
      </c>
    </row>
    <row r="48" spans="1:5" ht="23.25" x14ac:dyDescent="0.25">
      <c r="A48" s="8" t="s">
        <v>78</v>
      </c>
      <c r="B48" s="9" t="s">
        <v>89</v>
      </c>
      <c r="C48" s="11">
        <f>C49+C50+C51</f>
        <v>135967512.88</v>
      </c>
      <c r="D48" s="11">
        <f>D49+D50+D51</f>
        <v>136222056.94</v>
      </c>
      <c r="E48" s="11">
        <f t="shared" si="0"/>
        <v>254544.06000000238</v>
      </c>
    </row>
    <row r="49" spans="1:5" x14ac:dyDescent="0.25">
      <c r="A49" s="12" t="s">
        <v>79</v>
      </c>
      <c r="B49" s="13" t="s">
        <v>90</v>
      </c>
      <c r="C49" s="58">
        <v>70680600</v>
      </c>
      <c r="D49" s="24">
        <v>68550600</v>
      </c>
      <c r="E49" s="24">
        <f t="shared" si="0"/>
        <v>-2130000</v>
      </c>
    </row>
    <row r="50" spans="1:5" ht="23.25" x14ac:dyDescent="0.25">
      <c r="A50" s="12" t="s">
        <v>80</v>
      </c>
      <c r="B50" s="13" t="s">
        <v>91</v>
      </c>
      <c r="C50" s="58">
        <v>61235100</v>
      </c>
      <c r="D50" s="24">
        <v>59173300</v>
      </c>
      <c r="E50" s="24">
        <f t="shared" si="0"/>
        <v>-2061800</v>
      </c>
    </row>
    <row r="51" spans="1:5" s="21" customFormat="1" x14ac:dyDescent="0.25">
      <c r="A51" s="12" t="s">
        <v>106</v>
      </c>
      <c r="B51" s="13" t="s">
        <v>107</v>
      </c>
      <c r="C51" s="58">
        <v>4051812.88</v>
      </c>
      <c r="D51" s="24">
        <v>8498156.9399999995</v>
      </c>
      <c r="E51" s="24">
        <f t="shared" si="0"/>
        <v>4446344.0599999996</v>
      </c>
    </row>
    <row r="52" spans="1:5" ht="23.25" x14ac:dyDescent="0.25">
      <c r="A52" s="8" t="s">
        <v>81</v>
      </c>
      <c r="B52" s="9" t="s">
        <v>92</v>
      </c>
      <c r="C52" s="11">
        <f>SUM(C53:C62)</f>
        <v>453810055.63</v>
      </c>
      <c r="D52" s="11">
        <f>SUM(D53:D62)</f>
        <v>455333404.28000003</v>
      </c>
      <c r="E52" s="11">
        <f t="shared" si="0"/>
        <v>1523348.6500000358</v>
      </c>
    </row>
    <row r="53" spans="1:5" s="32" customFormat="1" ht="33.75" x14ac:dyDescent="0.25">
      <c r="A53" s="36" t="s">
        <v>332</v>
      </c>
      <c r="B53" s="37" t="s">
        <v>333</v>
      </c>
      <c r="C53" s="58">
        <v>82638456.519999996</v>
      </c>
      <c r="D53" s="10">
        <v>57549032.229999997</v>
      </c>
      <c r="E53" s="10">
        <f t="shared" si="0"/>
        <v>-25089424.289999999</v>
      </c>
    </row>
    <row r="54" spans="1:5" s="41" customFormat="1" ht="78.75" x14ac:dyDescent="0.25">
      <c r="A54" s="36" t="s">
        <v>330</v>
      </c>
      <c r="B54" s="37" t="s">
        <v>331</v>
      </c>
      <c r="C54" s="58">
        <v>190882551.16999999</v>
      </c>
      <c r="D54" s="10">
        <v>208886038.96000001</v>
      </c>
      <c r="E54" s="10">
        <f t="shared" si="0"/>
        <v>18003487.790000021</v>
      </c>
    </row>
    <row r="55" spans="1:5" s="60" customFormat="1" ht="67.5" x14ac:dyDescent="0.25">
      <c r="A55" s="36" t="s">
        <v>376</v>
      </c>
      <c r="B55" s="70" t="s">
        <v>377</v>
      </c>
      <c r="C55" s="58">
        <v>396213.02</v>
      </c>
      <c r="D55" s="58">
        <v>0</v>
      </c>
      <c r="E55" s="10">
        <f t="shared" si="0"/>
        <v>-396213.02</v>
      </c>
    </row>
    <row r="56" spans="1:5" s="17" customFormat="1" ht="45.75" x14ac:dyDescent="0.25">
      <c r="A56" s="51" t="s">
        <v>334</v>
      </c>
      <c r="B56" s="52" t="s">
        <v>335</v>
      </c>
      <c r="C56" s="58">
        <v>5418700</v>
      </c>
      <c r="D56" s="24">
        <v>5188500</v>
      </c>
      <c r="E56" s="24">
        <f t="shared" si="0"/>
        <v>-230200</v>
      </c>
    </row>
    <row r="57" spans="1:5" s="32" customFormat="1" ht="45" x14ac:dyDescent="0.25">
      <c r="A57" s="38" t="s">
        <v>336</v>
      </c>
      <c r="B57" s="18" t="s">
        <v>340</v>
      </c>
      <c r="C57" s="58">
        <v>551110.23</v>
      </c>
      <c r="D57" s="24">
        <v>909615.16</v>
      </c>
      <c r="E57" s="44">
        <f t="shared" si="0"/>
        <v>358504.93000000005</v>
      </c>
    </row>
    <row r="58" spans="1:5" s="17" customFormat="1" ht="23.25" x14ac:dyDescent="0.25">
      <c r="A58" s="12" t="s">
        <v>337</v>
      </c>
      <c r="B58" s="13" t="s">
        <v>341</v>
      </c>
      <c r="C58" s="58">
        <v>501722.83</v>
      </c>
      <c r="D58" s="30">
        <v>581467.35</v>
      </c>
      <c r="E58" s="46">
        <f t="shared" si="0"/>
        <v>79744.51999999996</v>
      </c>
    </row>
    <row r="59" spans="1:5" s="21" customFormat="1" ht="23.25" x14ac:dyDescent="0.25">
      <c r="A59" s="12" t="s">
        <v>338</v>
      </c>
      <c r="B59" s="13" t="s">
        <v>342</v>
      </c>
      <c r="C59" s="58">
        <v>7941782.6600000001</v>
      </c>
      <c r="D59" s="30">
        <v>76944.83</v>
      </c>
      <c r="E59" s="46">
        <f t="shared" si="0"/>
        <v>-7864837.8300000001</v>
      </c>
    </row>
    <row r="60" spans="1:5" s="48" customFormat="1" ht="23.25" x14ac:dyDescent="0.25">
      <c r="A60" s="12" t="s">
        <v>364</v>
      </c>
      <c r="B60" s="20" t="s">
        <v>365</v>
      </c>
      <c r="C60" s="58">
        <v>3516248</v>
      </c>
      <c r="D60" s="63">
        <v>3922418</v>
      </c>
      <c r="E60" s="64">
        <f t="shared" si="0"/>
        <v>406170</v>
      </c>
    </row>
    <row r="61" spans="1:5" s="32" customFormat="1" ht="23.25" x14ac:dyDescent="0.25">
      <c r="A61" s="12" t="s">
        <v>339</v>
      </c>
      <c r="B61" s="20" t="s">
        <v>343</v>
      </c>
      <c r="C61" s="58">
        <v>15477916.67</v>
      </c>
      <c r="D61" s="30">
        <v>0</v>
      </c>
      <c r="E61" s="46">
        <f t="shared" si="0"/>
        <v>-15477916.67</v>
      </c>
    </row>
    <row r="62" spans="1:5" x14ac:dyDescent="0.25">
      <c r="A62" s="19" t="s">
        <v>83</v>
      </c>
      <c r="B62" s="20" t="s">
        <v>93</v>
      </c>
      <c r="C62" s="58">
        <v>146485354.53</v>
      </c>
      <c r="D62" s="30">
        <v>178219387.75</v>
      </c>
      <c r="E62" s="46">
        <f t="shared" si="0"/>
        <v>31734033.219999999</v>
      </c>
    </row>
    <row r="63" spans="1:5" ht="23.25" x14ac:dyDescent="0.25">
      <c r="A63" s="8" t="s">
        <v>84</v>
      </c>
      <c r="B63" s="9" t="s">
        <v>94</v>
      </c>
      <c r="C63" s="31">
        <f>C64+C65+C69+C66+C67+C68</f>
        <v>250106412.06</v>
      </c>
      <c r="D63" s="31">
        <f>D64+D65+D69+D66+D67+D68</f>
        <v>258004095.16999999</v>
      </c>
      <c r="E63" s="47">
        <f t="shared" si="0"/>
        <v>7897683.1099999845</v>
      </c>
    </row>
    <row r="64" spans="1:5" ht="23.25" x14ac:dyDescent="0.25">
      <c r="A64" s="12" t="s">
        <v>85</v>
      </c>
      <c r="B64" s="18" t="s">
        <v>95</v>
      </c>
      <c r="C64" s="58">
        <v>10743607.130000001</v>
      </c>
      <c r="D64" s="24">
        <v>13550399.17</v>
      </c>
      <c r="E64" s="45">
        <f t="shared" si="0"/>
        <v>2806792.0399999991</v>
      </c>
    </row>
    <row r="65" spans="1:5" s="17" customFormat="1" ht="57" x14ac:dyDescent="0.25">
      <c r="A65" s="50" t="s">
        <v>245</v>
      </c>
      <c r="B65" s="37" t="s">
        <v>244</v>
      </c>
      <c r="C65" s="58">
        <v>2000000</v>
      </c>
      <c r="D65" s="25">
        <v>1569200</v>
      </c>
      <c r="E65" s="24">
        <f t="shared" si="0"/>
        <v>-430800</v>
      </c>
    </row>
    <row r="66" spans="1:5" s="21" customFormat="1" ht="45.75" x14ac:dyDescent="0.25">
      <c r="A66" s="50" t="s">
        <v>247</v>
      </c>
      <c r="B66" s="37" t="s">
        <v>246</v>
      </c>
      <c r="C66" s="58">
        <v>3714632.93</v>
      </c>
      <c r="D66" s="25">
        <v>4925005</v>
      </c>
      <c r="E66" s="25">
        <f t="shared" si="0"/>
        <v>1210372.0699999998</v>
      </c>
    </row>
    <row r="67" spans="1:5" s="21" customFormat="1" ht="34.5" x14ac:dyDescent="0.25">
      <c r="A67" s="50" t="s">
        <v>114</v>
      </c>
      <c r="B67" s="37" t="s">
        <v>109</v>
      </c>
      <c r="C67" s="58">
        <v>1341463</v>
      </c>
      <c r="D67" s="25">
        <v>1640828</v>
      </c>
      <c r="E67" s="25">
        <f t="shared" si="0"/>
        <v>299365</v>
      </c>
    </row>
    <row r="68" spans="1:5" s="48" customFormat="1" ht="45.75" x14ac:dyDescent="0.25">
      <c r="A68" s="50" t="s">
        <v>366</v>
      </c>
      <c r="B68" s="37" t="s">
        <v>367</v>
      </c>
      <c r="C68" s="58">
        <v>11509</v>
      </c>
      <c r="D68" s="46">
        <v>3163</v>
      </c>
      <c r="E68" s="25">
        <f t="shared" si="0"/>
        <v>-8346</v>
      </c>
    </row>
    <row r="69" spans="1:5" x14ac:dyDescent="0.25">
      <c r="A69" s="12" t="s">
        <v>86</v>
      </c>
      <c r="B69" s="20" t="s">
        <v>96</v>
      </c>
      <c r="C69" s="58">
        <v>232295200</v>
      </c>
      <c r="D69" s="24">
        <v>236315500</v>
      </c>
      <c r="E69" s="24">
        <f t="shared" si="0"/>
        <v>4020300</v>
      </c>
    </row>
    <row r="70" spans="1:5" s="17" customFormat="1" x14ac:dyDescent="0.25">
      <c r="A70" s="8" t="s">
        <v>87</v>
      </c>
      <c r="B70" s="9" t="s">
        <v>88</v>
      </c>
      <c r="C70" s="15">
        <f>C73+C72+C74+C71</f>
        <v>20040900</v>
      </c>
      <c r="D70" s="15">
        <f>D73+D72+D74+D71</f>
        <v>91110537.180000007</v>
      </c>
      <c r="E70" s="15">
        <f t="shared" si="0"/>
        <v>71069637.180000007</v>
      </c>
    </row>
    <row r="71" spans="1:5" s="48" customFormat="1" ht="112.5" x14ac:dyDescent="0.25">
      <c r="A71" s="39" t="s">
        <v>368</v>
      </c>
      <c r="B71" s="13" t="s">
        <v>369</v>
      </c>
      <c r="C71" s="14">
        <v>0</v>
      </c>
      <c r="D71" s="14">
        <v>328300</v>
      </c>
      <c r="E71" s="14">
        <f t="shared" si="0"/>
        <v>328300</v>
      </c>
    </row>
    <row r="72" spans="1:5" s="32" customFormat="1" ht="56.25" x14ac:dyDescent="0.25">
      <c r="A72" s="39" t="s">
        <v>345</v>
      </c>
      <c r="B72" s="13" t="s">
        <v>346</v>
      </c>
      <c r="C72" s="58">
        <v>419600</v>
      </c>
      <c r="D72" s="14">
        <v>2885064</v>
      </c>
      <c r="E72" s="14">
        <f t="shared" si="0"/>
        <v>2465464</v>
      </c>
    </row>
    <row r="73" spans="1:5" s="17" customFormat="1" ht="90" x14ac:dyDescent="0.25">
      <c r="A73" s="39" t="s">
        <v>344</v>
      </c>
      <c r="B73" s="13" t="s">
        <v>248</v>
      </c>
      <c r="C73" s="58">
        <v>12400300</v>
      </c>
      <c r="D73" s="45">
        <v>22665800</v>
      </c>
      <c r="E73" s="45">
        <f t="shared" si="0"/>
        <v>10265500</v>
      </c>
    </row>
    <row r="74" spans="1:5" s="32" customFormat="1" x14ac:dyDescent="0.25">
      <c r="A74" s="39" t="s">
        <v>314</v>
      </c>
      <c r="B74" s="13" t="s">
        <v>315</v>
      </c>
      <c r="C74" s="58">
        <v>7221000</v>
      </c>
      <c r="D74" s="24">
        <v>65231373.18</v>
      </c>
      <c r="E74" s="24">
        <f t="shared" ref="E74:E82" si="1">D74-C74</f>
        <v>58010373.18</v>
      </c>
    </row>
    <row r="75" spans="1:5" s="32" customFormat="1" x14ac:dyDescent="0.25">
      <c r="A75" s="40" t="s">
        <v>316</v>
      </c>
      <c r="B75" s="9" t="s">
        <v>317</v>
      </c>
      <c r="C75" s="15">
        <f>C77+C78+C76</f>
        <v>16500</v>
      </c>
      <c r="D75" s="15">
        <f>D77+D78+D76</f>
        <v>111375.63</v>
      </c>
      <c r="E75" s="15">
        <f t="shared" si="1"/>
        <v>94875.63</v>
      </c>
    </row>
    <row r="76" spans="1:5" s="41" customFormat="1" ht="22.5" x14ac:dyDescent="0.25">
      <c r="A76" s="39" t="s">
        <v>347</v>
      </c>
      <c r="B76" s="13" t="s">
        <v>348</v>
      </c>
      <c r="C76" s="58">
        <v>1500</v>
      </c>
      <c r="D76" s="24">
        <v>4500</v>
      </c>
      <c r="E76" s="24">
        <f t="shared" si="1"/>
        <v>3000</v>
      </c>
    </row>
    <row r="77" spans="1:5" s="32" customFormat="1" ht="22.5" x14ac:dyDescent="0.25">
      <c r="A77" s="39" t="s">
        <v>318</v>
      </c>
      <c r="B77" s="13" t="s">
        <v>319</v>
      </c>
      <c r="C77" s="58">
        <v>15000</v>
      </c>
      <c r="D77" s="24">
        <v>74875.63</v>
      </c>
      <c r="E77" s="24">
        <f t="shared" si="1"/>
        <v>59875.630000000005</v>
      </c>
    </row>
    <row r="78" spans="1:5" s="32" customFormat="1" ht="22.5" x14ac:dyDescent="0.25">
      <c r="A78" s="39" t="s">
        <v>320</v>
      </c>
      <c r="B78" s="13" t="s">
        <v>321</v>
      </c>
      <c r="C78" s="58">
        <v>0</v>
      </c>
      <c r="D78" s="24">
        <v>32000</v>
      </c>
      <c r="E78" s="24">
        <f t="shared" si="1"/>
        <v>32000</v>
      </c>
    </row>
    <row r="79" spans="1:5" ht="45.75" x14ac:dyDescent="0.25">
      <c r="A79" s="8" t="s">
        <v>99</v>
      </c>
      <c r="B79" s="9" t="s">
        <v>100</v>
      </c>
      <c r="C79" s="15">
        <f>C80</f>
        <v>350000</v>
      </c>
      <c r="D79" s="15">
        <f>D80</f>
        <v>11793.3</v>
      </c>
      <c r="E79" s="15">
        <f t="shared" si="1"/>
        <v>-338206.7</v>
      </c>
    </row>
    <row r="80" spans="1:5" s="32" customFormat="1" ht="23.25" x14ac:dyDescent="0.25">
      <c r="A80" s="12" t="s">
        <v>322</v>
      </c>
      <c r="B80" s="13" t="s">
        <v>323</v>
      </c>
      <c r="C80" s="58">
        <v>350000</v>
      </c>
      <c r="D80" s="24">
        <v>11793.3</v>
      </c>
      <c r="E80" s="24">
        <f t="shared" si="1"/>
        <v>-338206.7</v>
      </c>
    </row>
    <row r="81" spans="1:5" ht="34.5" x14ac:dyDescent="0.25">
      <c r="A81" s="8" t="s">
        <v>110</v>
      </c>
      <c r="B81" s="9" t="s">
        <v>112</v>
      </c>
      <c r="C81" s="15">
        <f>C82</f>
        <v>-4667797.22</v>
      </c>
      <c r="D81" s="15">
        <f>D82</f>
        <v>-33648900.170000002</v>
      </c>
      <c r="E81" s="15">
        <f t="shared" si="1"/>
        <v>-28981102.950000003</v>
      </c>
    </row>
    <row r="82" spans="1:5" ht="34.5" x14ac:dyDescent="0.25">
      <c r="A82" s="12" t="s">
        <v>111</v>
      </c>
      <c r="B82" s="13" t="s">
        <v>113</v>
      </c>
      <c r="C82" s="58">
        <v>-4667797.22</v>
      </c>
      <c r="D82" s="24">
        <v>-33648900.170000002</v>
      </c>
      <c r="E82" s="24">
        <f t="shared" si="1"/>
        <v>-28981102.950000003</v>
      </c>
    </row>
  </sheetData>
  <mergeCells count="3">
    <mergeCell ref="A1:D1"/>
    <mergeCell ref="A3:D3"/>
    <mergeCell ref="A2:E2"/>
  </mergeCells>
  <pageMargins left="0.7" right="0.7" top="0.75" bottom="0.75" header="0.3" footer="0.3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22"/>
  <sheetViews>
    <sheetView tabSelected="1" topLeftCell="A112" zoomScaleNormal="100" workbookViewId="0">
      <selection activeCell="D7" sqref="D7"/>
    </sheetView>
  </sheetViews>
  <sheetFormatPr defaultRowHeight="15" x14ac:dyDescent="0.25"/>
  <cols>
    <col min="1" max="1" width="70.28515625" style="35" customWidth="1"/>
    <col min="2" max="2" width="21.42578125" style="43" bestFit="1" customWidth="1"/>
    <col min="3" max="4" width="13.140625" style="71" bestFit="1" customWidth="1"/>
    <col min="5" max="5" width="12.42578125" style="71" bestFit="1" customWidth="1"/>
    <col min="6" max="252" width="9.140625" style="43"/>
    <col min="253" max="253" width="50.7109375" style="43" customWidth="1"/>
    <col min="254" max="254" width="22.7109375" style="43" customWidth="1"/>
    <col min="255" max="255" width="15.7109375" style="43" customWidth="1"/>
    <col min="256" max="256" width="14.28515625" style="43" customWidth="1"/>
    <col min="257" max="258" width="0" style="43" hidden="1" customWidth="1"/>
    <col min="259" max="508" width="9.140625" style="43"/>
    <col min="509" max="509" width="50.7109375" style="43" customWidth="1"/>
    <col min="510" max="510" width="22.7109375" style="43" customWidth="1"/>
    <col min="511" max="511" width="15.7109375" style="43" customWidth="1"/>
    <col min="512" max="512" width="14.28515625" style="43" customWidth="1"/>
    <col min="513" max="514" width="0" style="43" hidden="1" customWidth="1"/>
    <col min="515" max="764" width="9.140625" style="43"/>
    <col min="765" max="765" width="50.7109375" style="43" customWidth="1"/>
    <col min="766" max="766" width="22.7109375" style="43" customWidth="1"/>
    <col min="767" max="767" width="15.7109375" style="43" customWidth="1"/>
    <col min="768" max="768" width="14.28515625" style="43" customWidth="1"/>
    <col min="769" max="770" width="0" style="43" hidden="1" customWidth="1"/>
    <col min="771" max="1020" width="9.140625" style="43"/>
    <col min="1021" max="1021" width="50.7109375" style="43" customWidth="1"/>
    <col min="1022" max="1022" width="22.7109375" style="43" customWidth="1"/>
    <col min="1023" max="1023" width="15.7109375" style="43" customWidth="1"/>
    <col min="1024" max="1024" width="14.28515625" style="43" customWidth="1"/>
    <col min="1025" max="1026" width="0" style="43" hidden="1" customWidth="1"/>
    <col min="1027" max="1276" width="9.140625" style="43"/>
    <col min="1277" max="1277" width="50.7109375" style="43" customWidth="1"/>
    <col min="1278" max="1278" width="22.7109375" style="43" customWidth="1"/>
    <col min="1279" max="1279" width="15.7109375" style="43" customWidth="1"/>
    <col min="1280" max="1280" width="14.28515625" style="43" customWidth="1"/>
    <col min="1281" max="1282" width="0" style="43" hidden="1" customWidth="1"/>
    <col min="1283" max="1532" width="9.140625" style="43"/>
    <col min="1533" max="1533" width="50.7109375" style="43" customWidth="1"/>
    <col min="1534" max="1534" width="22.7109375" style="43" customWidth="1"/>
    <col min="1535" max="1535" width="15.7109375" style="43" customWidth="1"/>
    <col min="1536" max="1536" width="14.28515625" style="43" customWidth="1"/>
    <col min="1537" max="1538" width="0" style="43" hidden="1" customWidth="1"/>
    <col min="1539" max="1788" width="9.140625" style="43"/>
    <col min="1789" max="1789" width="50.7109375" style="43" customWidth="1"/>
    <col min="1790" max="1790" width="22.7109375" style="43" customWidth="1"/>
    <col min="1791" max="1791" width="15.7109375" style="43" customWidth="1"/>
    <col min="1792" max="1792" width="14.28515625" style="43" customWidth="1"/>
    <col min="1793" max="1794" width="0" style="43" hidden="1" customWidth="1"/>
    <col min="1795" max="2044" width="9.140625" style="43"/>
    <col min="2045" max="2045" width="50.7109375" style="43" customWidth="1"/>
    <col min="2046" max="2046" width="22.7109375" style="43" customWidth="1"/>
    <col min="2047" max="2047" width="15.7109375" style="43" customWidth="1"/>
    <col min="2048" max="2048" width="14.28515625" style="43" customWidth="1"/>
    <col min="2049" max="2050" width="0" style="43" hidden="1" customWidth="1"/>
    <col min="2051" max="2300" width="9.140625" style="43"/>
    <col min="2301" max="2301" width="50.7109375" style="43" customWidth="1"/>
    <col min="2302" max="2302" width="22.7109375" style="43" customWidth="1"/>
    <col min="2303" max="2303" width="15.7109375" style="43" customWidth="1"/>
    <col min="2304" max="2304" width="14.28515625" style="43" customWidth="1"/>
    <col min="2305" max="2306" width="0" style="43" hidden="1" customWidth="1"/>
    <col min="2307" max="2556" width="9.140625" style="43"/>
    <col min="2557" max="2557" width="50.7109375" style="43" customWidth="1"/>
    <col min="2558" max="2558" width="22.7109375" style="43" customWidth="1"/>
    <col min="2559" max="2559" width="15.7109375" style="43" customWidth="1"/>
    <col min="2560" max="2560" width="14.28515625" style="43" customWidth="1"/>
    <col min="2561" max="2562" width="0" style="43" hidden="1" customWidth="1"/>
    <col min="2563" max="2812" width="9.140625" style="43"/>
    <col min="2813" max="2813" width="50.7109375" style="43" customWidth="1"/>
    <col min="2814" max="2814" width="22.7109375" style="43" customWidth="1"/>
    <col min="2815" max="2815" width="15.7109375" style="43" customWidth="1"/>
    <col min="2816" max="2816" width="14.28515625" style="43" customWidth="1"/>
    <col min="2817" max="2818" width="0" style="43" hidden="1" customWidth="1"/>
    <col min="2819" max="3068" width="9.140625" style="43"/>
    <col min="3069" max="3069" width="50.7109375" style="43" customWidth="1"/>
    <col min="3070" max="3070" width="22.7109375" style="43" customWidth="1"/>
    <col min="3071" max="3071" width="15.7109375" style="43" customWidth="1"/>
    <col min="3072" max="3072" width="14.28515625" style="43" customWidth="1"/>
    <col min="3073" max="3074" width="0" style="43" hidden="1" customWidth="1"/>
    <col min="3075" max="3324" width="9.140625" style="43"/>
    <col min="3325" max="3325" width="50.7109375" style="43" customWidth="1"/>
    <col min="3326" max="3326" width="22.7109375" style="43" customWidth="1"/>
    <col min="3327" max="3327" width="15.7109375" style="43" customWidth="1"/>
    <col min="3328" max="3328" width="14.28515625" style="43" customWidth="1"/>
    <col min="3329" max="3330" width="0" style="43" hidden="1" customWidth="1"/>
    <col min="3331" max="3580" width="9.140625" style="43"/>
    <col min="3581" max="3581" width="50.7109375" style="43" customWidth="1"/>
    <col min="3582" max="3582" width="22.7109375" style="43" customWidth="1"/>
    <col min="3583" max="3583" width="15.7109375" style="43" customWidth="1"/>
    <col min="3584" max="3584" width="14.28515625" style="43" customWidth="1"/>
    <col min="3585" max="3586" width="0" style="43" hidden="1" customWidth="1"/>
    <col min="3587" max="3836" width="9.140625" style="43"/>
    <col min="3837" max="3837" width="50.7109375" style="43" customWidth="1"/>
    <col min="3838" max="3838" width="22.7109375" style="43" customWidth="1"/>
    <col min="3839" max="3839" width="15.7109375" style="43" customWidth="1"/>
    <col min="3840" max="3840" width="14.28515625" style="43" customWidth="1"/>
    <col min="3841" max="3842" width="0" style="43" hidden="1" customWidth="1"/>
    <col min="3843" max="4092" width="9.140625" style="43"/>
    <col min="4093" max="4093" width="50.7109375" style="43" customWidth="1"/>
    <col min="4094" max="4094" width="22.7109375" style="43" customWidth="1"/>
    <col min="4095" max="4095" width="15.7109375" style="43" customWidth="1"/>
    <col min="4096" max="4096" width="14.28515625" style="43" customWidth="1"/>
    <col min="4097" max="4098" width="0" style="43" hidden="1" customWidth="1"/>
    <col min="4099" max="4348" width="9.140625" style="43"/>
    <col min="4349" max="4349" width="50.7109375" style="43" customWidth="1"/>
    <col min="4350" max="4350" width="22.7109375" style="43" customWidth="1"/>
    <col min="4351" max="4351" width="15.7109375" style="43" customWidth="1"/>
    <col min="4352" max="4352" width="14.28515625" style="43" customWidth="1"/>
    <col min="4353" max="4354" width="0" style="43" hidden="1" customWidth="1"/>
    <col min="4355" max="4604" width="9.140625" style="43"/>
    <col min="4605" max="4605" width="50.7109375" style="43" customWidth="1"/>
    <col min="4606" max="4606" width="22.7109375" style="43" customWidth="1"/>
    <col min="4607" max="4607" width="15.7109375" style="43" customWidth="1"/>
    <col min="4608" max="4608" width="14.28515625" style="43" customWidth="1"/>
    <col min="4609" max="4610" width="0" style="43" hidden="1" customWidth="1"/>
    <col min="4611" max="4860" width="9.140625" style="43"/>
    <col min="4861" max="4861" width="50.7109375" style="43" customWidth="1"/>
    <col min="4862" max="4862" width="22.7109375" style="43" customWidth="1"/>
    <col min="4863" max="4863" width="15.7109375" style="43" customWidth="1"/>
    <col min="4864" max="4864" width="14.28515625" style="43" customWidth="1"/>
    <col min="4865" max="4866" width="0" style="43" hidden="1" customWidth="1"/>
    <col min="4867" max="5116" width="9.140625" style="43"/>
    <col min="5117" max="5117" width="50.7109375" style="43" customWidth="1"/>
    <col min="5118" max="5118" width="22.7109375" style="43" customWidth="1"/>
    <col min="5119" max="5119" width="15.7109375" style="43" customWidth="1"/>
    <col min="5120" max="5120" width="14.28515625" style="43" customWidth="1"/>
    <col min="5121" max="5122" width="0" style="43" hidden="1" customWidth="1"/>
    <col min="5123" max="5372" width="9.140625" style="43"/>
    <col min="5373" max="5373" width="50.7109375" style="43" customWidth="1"/>
    <col min="5374" max="5374" width="22.7109375" style="43" customWidth="1"/>
    <col min="5375" max="5375" width="15.7109375" style="43" customWidth="1"/>
    <col min="5376" max="5376" width="14.28515625" style="43" customWidth="1"/>
    <col min="5377" max="5378" width="0" style="43" hidden="1" customWidth="1"/>
    <col min="5379" max="5628" width="9.140625" style="43"/>
    <col min="5629" max="5629" width="50.7109375" style="43" customWidth="1"/>
    <col min="5630" max="5630" width="22.7109375" style="43" customWidth="1"/>
    <col min="5631" max="5631" width="15.7109375" style="43" customWidth="1"/>
    <col min="5632" max="5632" width="14.28515625" style="43" customWidth="1"/>
    <col min="5633" max="5634" width="0" style="43" hidden="1" customWidth="1"/>
    <col min="5635" max="5884" width="9.140625" style="43"/>
    <col min="5885" max="5885" width="50.7109375" style="43" customWidth="1"/>
    <col min="5886" max="5886" width="22.7109375" style="43" customWidth="1"/>
    <col min="5887" max="5887" width="15.7109375" style="43" customWidth="1"/>
    <col min="5888" max="5888" width="14.28515625" style="43" customWidth="1"/>
    <col min="5889" max="5890" width="0" style="43" hidden="1" customWidth="1"/>
    <col min="5891" max="6140" width="9.140625" style="43"/>
    <col min="6141" max="6141" width="50.7109375" style="43" customWidth="1"/>
    <col min="6142" max="6142" width="22.7109375" style="43" customWidth="1"/>
    <col min="6143" max="6143" width="15.7109375" style="43" customWidth="1"/>
    <col min="6144" max="6144" width="14.28515625" style="43" customWidth="1"/>
    <col min="6145" max="6146" width="0" style="43" hidden="1" customWidth="1"/>
    <col min="6147" max="6396" width="9.140625" style="43"/>
    <col min="6397" max="6397" width="50.7109375" style="43" customWidth="1"/>
    <col min="6398" max="6398" width="22.7109375" style="43" customWidth="1"/>
    <col min="6399" max="6399" width="15.7109375" style="43" customWidth="1"/>
    <col min="6400" max="6400" width="14.28515625" style="43" customWidth="1"/>
    <col min="6401" max="6402" width="0" style="43" hidden="1" customWidth="1"/>
    <col min="6403" max="6652" width="9.140625" style="43"/>
    <col min="6653" max="6653" width="50.7109375" style="43" customWidth="1"/>
    <col min="6654" max="6654" width="22.7109375" style="43" customWidth="1"/>
    <col min="6655" max="6655" width="15.7109375" style="43" customWidth="1"/>
    <col min="6656" max="6656" width="14.28515625" style="43" customWidth="1"/>
    <col min="6657" max="6658" width="0" style="43" hidden="1" customWidth="1"/>
    <col min="6659" max="6908" width="9.140625" style="43"/>
    <col min="6909" max="6909" width="50.7109375" style="43" customWidth="1"/>
    <col min="6910" max="6910" width="22.7109375" style="43" customWidth="1"/>
    <col min="6911" max="6911" width="15.7109375" style="43" customWidth="1"/>
    <col min="6912" max="6912" width="14.28515625" style="43" customWidth="1"/>
    <col min="6913" max="6914" width="0" style="43" hidden="1" customWidth="1"/>
    <col min="6915" max="7164" width="9.140625" style="43"/>
    <col min="7165" max="7165" width="50.7109375" style="43" customWidth="1"/>
    <col min="7166" max="7166" width="22.7109375" style="43" customWidth="1"/>
    <col min="7167" max="7167" width="15.7109375" style="43" customWidth="1"/>
    <col min="7168" max="7168" width="14.28515625" style="43" customWidth="1"/>
    <col min="7169" max="7170" width="0" style="43" hidden="1" customWidth="1"/>
    <col min="7171" max="7420" width="9.140625" style="43"/>
    <col min="7421" max="7421" width="50.7109375" style="43" customWidth="1"/>
    <col min="7422" max="7422" width="22.7109375" style="43" customWidth="1"/>
    <col min="7423" max="7423" width="15.7109375" style="43" customWidth="1"/>
    <col min="7424" max="7424" width="14.28515625" style="43" customWidth="1"/>
    <col min="7425" max="7426" width="0" style="43" hidden="1" customWidth="1"/>
    <col min="7427" max="7676" width="9.140625" style="43"/>
    <col min="7677" max="7677" width="50.7109375" style="43" customWidth="1"/>
    <col min="7678" max="7678" width="22.7109375" style="43" customWidth="1"/>
    <col min="7679" max="7679" width="15.7109375" style="43" customWidth="1"/>
    <col min="7680" max="7680" width="14.28515625" style="43" customWidth="1"/>
    <col min="7681" max="7682" width="0" style="43" hidden="1" customWidth="1"/>
    <col min="7683" max="7932" width="9.140625" style="43"/>
    <col min="7933" max="7933" width="50.7109375" style="43" customWidth="1"/>
    <col min="7934" max="7934" width="22.7109375" style="43" customWidth="1"/>
    <col min="7935" max="7935" width="15.7109375" style="43" customWidth="1"/>
    <col min="7936" max="7936" width="14.28515625" style="43" customWidth="1"/>
    <col min="7937" max="7938" width="0" style="43" hidden="1" customWidth="1"/>
    <col min="7939" max="8188" width="9.140625" style="43"/>
    <col min="8189" max="8189" width="50.7109375" style="43" customWidth="1"/>
    <col min="8190" max="8190" width="22.7109375" style="43" customWidth="1"/>
    <col min="8191" max="8191" width="15.7109375" style="43" customWidth="1"/>
    <col min="8192" max="8192" width="14.28515625" style="43" customWidth="1"/>
    <col min="8193" max="8194" width="0" style="43" hidden="1" customWidth="1"/>
    <col min="8195" max="8444" width="9.140625" style="43"/>
    <col min="8445" max="8445" width="50.7109375" style="43" customWidth="1"/>
    <col min="8446" max="8446" width="22.7109375" style="43" customWidth="1"/>
    <col min="8447" max="8447" width="15.7109375" style="43" customWidth="1"/>
    <col min="8448" max="8448" width="14.28515625" style="43" customWidth="1"/>
    <col min="8449" max="8450" width="0" style="43" hidden="1" customWidth="1"/>
    <col min="8451" max="8700" width="9.140625" style="43"/>
    <col min="8701" max="8701" width="50.7109375" style="43" customWidth="1"/>
    <col min="8702" max="8702" width="22.7109375" style="43" customWidth="1"/>
    <col min="8703" max="8703" width="15.7109375" style="43" customWidth="1"/>
    <col min="8704" max="8704" width="14.28515625" style="43" customWidth="1"/>
    <col min="8705" max="8706" width="0" style="43" hidden="1" customWidth="1"/>
    <col min="8707" max="8956" width="9.140625" style="43"/>
    <col min="8957" max="8957" width="50.7109375" style="43" customWidth="1"/>
    <col min="8958" max="8958" width="22.7109375" style="43" customWidth="1"/>
    <col min="8959" max="8959" width="15.7109375" style="43" customWidth="1"/>
    <col min="8960" max="8960" width="14.28515625" style="43" customWidth="1"/>
    <col min="8961" max="8962" width="0" style="43" hidden="1" customWidth="1"/>
    <col min="8963" max="9212" width="9.140625" style="43"/>
    <col min="9213" max="9213" width="50.7109375" style="43" customWidth="1"/>
    <col min="9214" max="9214" width="22.7109375" style="43" customWidth="1"/>
    <col min="9215" max="9215" width="15.7109375" style="43" customWidth="1"/>
    <col min="9216" max="9216" width="14.28515625" style="43" customWidth="1"/>
    <col min="9217" max="9218" width="0" style="43" hidden="1" customWidth="1"/>
    <col min="9219" max="9468" width="9.140625" style="43"/>
    <col min="9469" max="9469" width="50.7109375" style="43" customWidth="1"/>
    <col min="9470" max="9470" width="22.7109375" style="43" customWidth="1"/>
    <col min="9471" max="9471" width="15.7109375" style="43" customWidth="1"/>
    <col min="9472" max="9472" width="14.28515625" style="43" customWidth="1"/>
    <col min="9473" max="9474" width="0" style="43" hidden="1" customWidth="1"/>
    <col min="9475" max="9724" width="9.140625" style="43"/>
    <col min="9725" max="9725" width="50.7109375" style="43" customWidth="1"/>
    <col min="9726" max="9726" width="22.7109375" style="43" customWidth="1"/>
    <col min="9727" max="9727" width="15.7109375" style="43" customWidth="1"/>
    <col min="9728" max="9728" width="14.28515625" style="43" customWidth="1"/>
    <col min="9729" max="9730" width="0" style="43" hidden="1" customWidth="1"/>
    <col min="9731" max="9980" width="9.140625" style="43"/>
    <col min="9981" max="9981" width="50.7109375" style="43" customWidth="1"/>
    <col min="9982" max="9982" width="22.7109375" style="43" customWidth="1"/>
    <col min="9983" max="9983" width="15.7109375" style="43" customWidth="1"/>
    <col min="9984" max="9984" width="14.28515625" style="43" customWidth="1"/>
    <col min="9985" max="9986" width="0" style="43" hidden="1" customWidth="1"/>
    <col min="9987" max="10236" width="9.140625" style="43"/>
    <col min="10237" max="10237" width="50.7109375" style="43" customWidth="1"/>
    <col min="10238" max="10238" width="22.7109375" style="43" customWidth="1"/>
    <col min="10239" max="10239" width="15.7109375" style="43" customWidth="1"/>
    <col min="10240" max="10240" width="14.28515625" style="43" customWidth="1"/>
    <col min="10241" max="10242" width="0" style="43" hidden="1" customWidth="1"/>
    <col min="10243" max="10492" width="9.140625" style="43"/>
    <col min="10493" max="10493" width="50.7109375" style="43" customWidth="1"/>
    <col min="10494" max="10494" width="22.7109375" style="43" customWidth="1"/>
    <col min="10495" max="10495" width="15.7109375" style="43" customWidth="1"/>
    <col min="10496" max="10496" width="14.28515625" style="43" customWidth="1"/>
    <col min="10497" max="10498" width="0" style="43" hidden="1" customWidth="1"/>
    <col min="10499" max="10748" width="9.140625" style="43"/>
    <col min="10749" max="10749" width="50.7109375" style="43" customWidth="1"/>
    <col min="10750" max="10750" width="22.7109375" style="43" customWidth="1"/>
    <col min="10751" max="10751" width="15.7109375" style="43" customWidth="1"/>
    <col min="10752" max="10752" width="14.28515625" style="43" customWidth="1"/>
    <col min="10753" max="10754" width="0" style="43" hidden="1" customWidth="1"/>
    <col min="10755" max="11004" width="9.140625" style="43"/>
    <col min="11005" max="11005" width="50.7109375" style="43" customWidth="1"/>
    <col min="11006" max="11006" width="22.7109375" style="43" customWidth="1"/>
    <col min="11007" max="11007" width="15.7109375" style="43" customWidth="1"/>
    <col min="11008" max="11008" width="14.28515625" style="43" customWidth="1"/>
    <col min="11009" max="11010" width="0" style="43" hidden="1" customWidth="1"/>
    <col min="11011" max="11260" width="9.140625" style="43"/>
    <col min="11261" max="11261" width="50.7109375" style="43" customWidth="1"/>
    <col min="11262" max="11262" width="22.7109375" style="43" customWidth="1"/>
    <col min="11263" max="11263" width="15.7109375" style="43" customWidth="1"/>
    <col min="11264" max="11264" width="14.28515625" style="43" customWidth="1"/>
    <col min="11265" max="11266" width="0" style="43" hidden="1" customWidth="1"/>
    <col min="11267" max="11516" width="9.140625" style="43"/>
    <col min="11517" max="11517" width="50.7109375" style="43" customWidth="1"/>
    <col min="11518" max="11518" width="22.7109375" style="43" customWidth="1"/>
    <col min="11519" max="11519" width="15.7109375" style="43" customWidth="1"/>
    <col min="11520" max="11520" width="14.28515625" style="43" customWidth="1"/>
    <col min="11521" max="11522" width="0" style="43" hidden="1" customWidth="1"/>
    <col min="11523" max="11772" width="9.140625" style="43"/>
    <col min="11773" max="11773" width="50.7109375" style="43" customWidth="1"/>
    <col min="11774" max="11774" width="22.7109375" style="43" customWidth="1"/>
    <col min="11775" max="11775" width="15.7109375" style="43" customWidth="1"/>
    <col min="11776" max="11776" width="14.28515625" style="43" customWidth="1"/>
    <col min="11777" max="11778" width="0" style="43" hidden="1" customWidth="1"/>
    <col min="11779" max="12028" width="9.140625" style="43"/>
    <col min="12029" max="12029" width="50.7109375" style="43" customWidth="1"/>
    <col min="12030" max="12030" width="22.7109375" style="43" customWidth="1"/>
    <col min="12031" max="12031" width="15.7109375" style="43" customWidth="1"/>
    <col min="12032" max="12032" width="14.28515625" style="43" customWidth="1"/>
    <col min="12033" max="12034" width="0" style="43" hidden="1" customWidth="1"/>
    <col min="12035" max="12284" width="9.140625" style="43"/>
    <col min="12285" max="12285" width="50.7109375" style="43" customWidth="1"/>
    <col min="12286" max="12286" width="22.7109375" style="43" customWidth="1"/>
    <col min="12287" max="12287" width="15.7109375" style="43" customWidth="1"/>
    <col min="12288" max="12288" width="14.28515625" style="43" customWidth="1"/>
    <col min="12289" max="12290" width="0" style="43" hidden="1" customWidth="1"/>
    <col min="12291" max="12540" width="9.140625" style="43"/>
    <col min="12541" max="12541" width="50.7109375" style="43" customWidth="1"/>
    <col min="12542" max="12542" width="22.7109375" style="43" customWidth="1"/>
    <col min="12543" max="12543" width="15.7109375" style="43" customWidth="1"/>
    <col min="12544" max="12544" width="14.28515625" style="43" customWidth="1"/>
    <col min="12545" max="12546" width="0" style="43" hidden="1" customWidth="1"/>
    <col min="12547" max="12796" width="9.140625" style="43"/>
    <col min="12797" max="12797" width="50.7109375" style="43" customWidth="1"/>
    <col min="12798" max="12798" width="22.7109375" style="43" customWidth="1"/>
    <col min="12799" max="12799" width="15.7109375" style="43" customWidth="1"/>
    <col min="12800" max="12800" width="14.28515625" style="43" customWidth="1"/>
    <col min="12801" max="12802" width="0" style="43" hidden="1" customWidth="1"/>
    <col min="12803" max="13052" width="9.140625" style="43"/>
    <col min="13053" max="13053" width="50.7109375" style="43" customWidth="1"/>
    <col min="13054" max="13054" width="22.7109375" style="43" customWidth="1"/>
    <col min="13055" max="13055" width="15.7109375" style="43" customWidth="1"/>
    <col min="13056" max="13056" width="14.28515625" style="43" customWidth="1"/>
    <col min="13057" max="13058" width="0" style="43" hidden="1" customWidth="1"/>
    <col min="13059" max="13308" width="9.140625" style="43"/>
    <col min="13309" max="13309" width="50.7109375" style="43" customWidth="1"/>
    <col min="13310" max="13310" width="22.7109375" style="43" customWidth="1"/>
    <col min="13311" max="13311" width="15.7109375" style="43" customWidth="1"/>
    <col min="13312" max="13312" width="14.28515625" style="43" customWidth="1"/>
    <col min="13313" max="13314" width="0" style="43" hidden="1" customWidth="1"/>
    <col min="13315" max="13564" width="9.140625" style="43"/>
    <col min="13565" max="13565" width="50.7109375" style="43" customWidth="1"/>
    <col min="13566" max="13566" width="22.7109375" style="43" customWidth="1"/>
    <col min="13567" max="13567" width="15.7109375" style="43" customWidth="1"/>
    <col min="13568" max="13568" width="14.28515625" style="43" customWidth="1"/>
    <col min="13569" max="13570" width="0" style="43" hidden="1" customWidth="1"/>
    <col min="13571" max="13820" width="9.140625" style="43"/>
    <col min="13821" max="13821" width="50.7109375" style="43" customWidth="1"/>
    <col min="13822" max="13822" width="22.7109375" style="43" customWidth="1"/>
    <col min="13823" max="13823" width="15.7109375" style="43" customWidth="1"/>
    <col min="13824" max="13824" width="14.28515625" style="43" customWidth="1"/>
    <col min="13825" max="13826" width="0" style="43" hidden="1" customWidth="1"/>
    <col min="13827" max="14076" width="9.140625" style="43"/>
    <col min="14077" max="14077" width="50.7109375" style="43" customWidth="1"/>
    <col min="14078" max="14078" width="22.7109375" style="43" customWidth="1"/>
    <col min="14079" max="14079" width="15.7109375" style="43" customWidth="1"/>
    <col min="14080" max="14080" width="14.28515625" style="43" customWidth="1"/>
    <col min="14081" max="14082" width="0" style="43" hidden="1" customWidth="1"/>
    <col min="14083" max="14332" width="9.140625" style="43"/>
    <col min="14333" max="14333" width="50.7109375" style="43" customWidth="1"/>
    <col min="14334" max="14334" width="22.7109375" style="43" customWidth="1"/>
    <col min="14335" max="14335" width="15.7109375" style="43" customWidth="1"/>
    <col min="14336" max="14336" width="14.28515625" style="43" customWidth="1"/>
    <col min="14337" max="14338" width="0" style="43" hidden="1" customWidth="1"/>
    <col min="14339" max="14588" width="9.140625" style="43"/>
    <col min="14589" max="14589" width="50.7109375" style="43" customWidth="1"/>
    <col min="14590" max="14590" width="22.7109375" style="43" customWidth="1"/>
    <col min="14591" max="14591" width="15.7109375" style="43" customWidth="1"/>
    <col min="14592" max="14592" width="14.28515625" style="43" customWidth="1"/>
    <col min="14593" max="14594" width="0" style="43" hidden="1" customWidth="1"/>
    <col min="14595" max="14844" width="9.140625" style="43"/>
    <col min="14845" max="14845" width="50.7109375" style="43" customWidth="1"/>
    <col min="14846" max="14846" width="22.7109375" style="43" customWidth="1"/>
    <col min="14847" max="14847" width="15.7109375" style="43" customWidth="1"/>
    <col min="14848" max="14848" width="14.28515625" style="43" customWidth="1"/>
    <col min="14849" max="14850" width="0" style="43" hidden="1" customWidth="1"/>
    <col min="14851" max="15100" width="9.140625" style="43"/>
    <col min="15101" max="15101" width="50.7109375" style="43" customWidth="1"/>
    <col min="15102" max="15102" width="22.7109375" style="43" customWidth="1"/>
    <col min="15103" max="15103" width="15.7109375" style="43" customWidth="1"/>
    <col min="15104" max="15104" width="14.28515625" style="43" customWidth="1"/>
    <col min="15105" max="15106" width="0" style="43" hidden="1" customWidth="1"/>
    <col min="15107" max="15356" width="9.140625" style="43"/>
    <col min="15357" max="15357" width="50.7109375" style="43" customWidth="1"/>
    <col min="15358" max="15358" width="22.7109375" style="43" customWidth="1"/>
    <col min="15359" max="15359" width="15.7109375" style="43" customWidth="1"/>
    <col min="15360" max="15360" width="14.28515625" style="43" customWidth="1"/>
    <col min="15361" max="15362" width="0" style="43" hidden="1" customWidth="1"/>
    <col min="15363" max="15612" width="9.140625" style="43"/>
    <col min="15613" max="15613" width="50.7109375" style="43" customWidth="1"/>
    <col min="15614" max="15614" width="22.7109375" style="43" customWidth="1"/>
    <col min="15615" max="15615" width="15.7109375" style="43" customWidth="1"/>
    <col min="15616" max="15616" width="14.28515625" style="43" customWidth="1"/>
    <col min="15617" max="15618" width="0" style="43" hidden="1" customWidth="1"/>
    <col min="15619" max="15868" width="9.140625" style="43"/>
    <col min="15869" max="15869" width="50.7109375" style="43" customWidth="1"/>
    <col min="15870" max="15870" width="22.7109375" style="43" customWidth="1"/>
    <col min="15871" max="15871" width="15.7109375" style="43" customWidth="1"/>
    <col min="15872" max="15872" width="14.28515625" style="43" customWidth="1"/>
    <col min="15873" max="15874" width="0" style="43" hidden="1" customWidth="1"/>
    <col min="15875" max="16124" width="9.140625" style="43"/>
    <col min="16125" max="16125" width="50.7109375" style="43" customWidth="1"/>
    <col min="16126" max="16126" width="22.7109375" style="43" customWidth="1"/>
    <col min="16127" max="16127" width="15.7109375" style="43" customWidth="1"/>
    <col min="16128" max="16128" width="14.28515625" style="43" customWidth="1"/>
    <col min="16129" max="16130" width="0" style="43" hidden="1" customWidth="1"/>
    <col min="16131" max="16380" width="9.140625" style="43"/>
    <col min="16381" max="16384" width="8.85546875" style="43" customWidth="1"/>
  </cols>
  <sheetData>
    <row r="1" spans="1:5" x14ac:dyDescent="0.25">
      <c r="A1" s="68"/>
      <c r="B1" s="69"/>
    </row>
    <row r="2" spans="1:5" ht="18" x14ac:dyDescent="0.25">
      <c r="A2" s="67" t="s">
        <v>378</v>
      </c>
      <c r="B2" s="67"/>
      <c r="C2" s="67"/>
      <c r="D2" s="67"/>
      <c r="E2" s="67"/>
    </row>
    <row r="3" spans="1:5" ht="18" x14ac:dyDescent="0.25">
      <c r="A3" s="33"/>
      <c r="B3" s="42"/>
      <c r="C3" s="61"/>
      <c r="D3" s="61"/>
    </row>
    <row r="4" spans="1:5" ht="18" x14ac:dyDescent="0.25">
      <c r="A4" s="33"/>
      <c r="B4" s="42"/>
      <c r="C4" s="61"/>
      <c r="D4" s="61"/>
      <c r="E4" s="72" t="s">
        <v>101</v>
      </c>
    </row>
    <row r="5" spans="1:5" ht="22.5" x14ac:dyDescent="0.25">
      <c r="A5" s="34" t="s">
        <v>0</v>
      </c>
      <c r="B5" s="26" t="s">
        <v>1</v>
      </c>
      <c r="C5" s="3" t="s">
        <v>349</v>
      </c>
      <c r="D5" s="3" t="s">
        <v>374</v>
      </c>
      <c r="E5" s="16" t="s">
        <v>97</v>
      </c>
    </row>
    <row r="6" spans="1:5" x14ac:dyDescent="0.25">
      <c r="A6" s="53" t="s">
        <v>115</v>
      </c>
      <c r="B6" s="27" t="s">
        <v>4</v>
      </c>
      <c r="C6" s="73">
        <f>C7+C86</f>
        <v>1259751240.3099999</v>
      </c>
      <c r="D6" s="73">
        <f>D7+D86</f>
        <v>1168320358.5000002</v>
      </c>
      <c r="E6" s="74">
        <f>D6/C6*100</f>
        <v>92.742147903144726</v>
      </c>
    </row>
    <row r="7" spans="1:5" x14ac:dyDescent="0.25">
      <c r="A7" s="54" t="s">
        <v>249</v>
      </c>
      <c r="B7" s="55" t="s">
        <v>116</v>
      </c>
      <c r="C7" s="73">
        <f>C8+C15+C21+C27+C30+C32+C46+C51+C54+C59</f>
        <v>245584861.81999999</v>
      </c>
      <c r="D7" s="73">
        <f>D8+D15+D21+D27+D30+D32+D46+D51+D54+D59</f>
        <v>277679644.64999998</v>
      </c>
      <c r="E7" s="74">
        <f t="shared" ref="E7:E70" si="0">D7/C7*100</f>
        <v>113.06871384178542</v>
      </c>
    </row>
    <row r="8" spans="1:5" x14ac:dyDescent="0.25">
      <c r="A8" s="54" t="s">
        <v>250</v>
      </c>
      <c r="B8" s="55" t="s">
        <v>117</v>
      </c>
      <c r="C8" s="73">
        <f>C9</f>
        <v>194569390.81999999</v>
      </c>
      <c r="D8" s="73">
        <f>D9</f>
        <v>223329270.17000002</v>
      </c>
      <c r="E8" s="74">
        <f t="shared" si="0"/>
        <v>114.78129690841577</v>
      </c>
    </row>
    <row r="9" spans="1:5" x14ac:dyDescent="0.25">
      <c r="A9" s="56" t="s">
        <v>251</v>
      </c>
      <c r="B9" s="57" t="s">
        <v>118</v>
      </c>
      <c r="C9" s="75">
        <f>SUM(C10:C14)</f>
        <v>194569390.81999999</v>
      </c>
      <c r="D9" s="75">
        <f>SUM(D10:D14)</f>
        <v>223329270.17000002</v>
      </c>
      <c r="E9" s="74">
        <f t="shared" si="0"/>
        <v>114.78129690841577</v>
      </c>
    </row>
    <row r="10" spans="1:5" ht="57" x14ac:dyDescent="0.25">
      <c r="A10" s="56" t="s">
        <v>252</v>
      </c>
      <c r="B10" s="57" t="s">
        <v>119</v>
      </c>
      <c r="C10" s="75">
        <v>193490390.81999999</v>
      </c>
      <c r="D10" s="75">
        <v>219655649.71000001</v>
      </c>
      <c r="E10" s="74">
        <f t="shared" si="0"/>
        <v>113.52276915619082</v>
      </c>
    </row>
    <row r="11" spans="1:5" ht="57" x14ac:dyDescent="0.25">
      <c r="A11" s="56" t="s">
        <v>253</v>
      </c>
      <c r="B11" s="57" t="s">
        <v>120</v>
      </c>
      <c r="C11" s="75">
        <v>324000</v>
      </c>
      <c r="D11" s="75">
        <v>401855.44</v>
      </c>
      <c r="E11" s="74">
        <f t="shared" si="0"/>
        <v>124.02945679012345</v>
      </c>
    </row>
    <row r="12" spans="1:5" ht="23.25" x14ac:dyDescent="0.25">
      <c r="A12" s="56" t="s">
        <v>254</v>
      </c>
      <c r="B12" s="57" t="s">
        <v>121</v>
      </c>
      <c r="C12" s="75">
        <v>531000</v>
      </c>
      <c r="D12" s="75">
        <v>2593402.02</v>
      </c>
      <c r="E12" s="74">
        <f t="shared" si="0"/>
        <v>488.3996271186441</v>
      </c>
    </row>
    <row r="13" spans="1:5" ht="45.75" x14ac:dyDescent="0.25">
      <c r="A13" s="56" t="s">
        <v>255</v>
      </c>
      <c r="B13" s="57" t="s">
        <v>122</v>
      </c>
      <c r="C13" s="75">
        <v>224000</v>
      </c>
      <c r="D13" s="75">
        <v>13254</v>
      </c>
      <c r="E13" s="74">
        <f t="shared" si="0"/>
        <v>5.9169642857142861</v>
      </c>
    </row>
    <row r="14" spans="1:5" ht="24.75" customHeight="1" x14ac:dyDescent="0.25">
      <c r="A14" s="56" t="s">
        <v>326</v>
      </c>
      <c r="B14" s="57" t="s">
        <v>327</v>
      </c>
      <c r="C14" s="75">
        <v>0</v>
      </c>
      <c r="D14" s="75">
        <v>665109</v>
      </c>
      <c r="E14" s="74" t="s">
        <v>98</v>
      </c>
    </row>
    <row r="15" spans="1:5" ht="23.25" x14ac:dyDescent="0.25">
      <c r="A15" s="54" t="s">
        <v>256</v>
      </c>
      <c r="B15" s="55" t="s">
        <v>123</v>
      </c>
      <c r="C15" s="73">
        <f>C16</f>
        <v>18460450</v>
      </c>
      <c r="D15" s="73">
        <f>D16</f>
        <v>19802045.640000001</v>
      </c>
      <c r="E15" s="74">
        <f t="shared" si="0"/>
        <v>107.26740485741139</v>
      </c>
    </row>
    <row r="16" spans="1:5" ht="23.25" x14ac:dyDescent="0.25">
      <c r="A16" s="56" t="s">
        <v>257</v>
      </c>
      <c r="B16" s="57" t="s">
        <v>124</v>
      </c>
      <c r="C16" s="75">
        <f>SUM(C17:C20)</f>
        <v>18460450</v>
      </c>
      <c r="D16" s="75">
        <f>SUM(D17:D20)</f>
        <v>19802045.640000001</v>
      </c>
      <c r="E16" s="74">
        <f t="shared" si="0"/>
        <v>107.26740485741139</v>
      </c>
    </row>
    <row r="17" spans="1:5" ht="34.5" x14ac:dyDescent="0.25">
      <c r="A17" s="56" t="s">
        <v>258</v>
      </c>
      <c r="B17" s="57" t="s">
        <v>125</v>
      </c>
      <c r="C17" s="75">
        <v>9627892</v>
      </c>
      <c r="D17" s="75">
        <v>10230444.32</v>
      </c>
      <c r="E17" s="74">
        <f t="shared" si="0"/>
        <v>106.25840339712992</v>
      </c>
    </row>
    <row r="18" spans="1:5" ht="45.75" x14ac:dyDescent="0.25">
      <c r="A18" s="56" t="s">
        <v>259</v>
      </c>
      <c r="B18" s="57" t="s">
        <v>126</v>
      </c>
      <c r="C18" s="75">
        <v>45874</v>
      </c>
      <c r="D18" s="75">
        <v>59110.12</v>
      </c>
      <c r="E18" s="74">
        <f t="shared" si="0"/>
        <v>128.85320660940837</v>
      </c>
    </row>
    <row r="19" spans="1:5" ht="34.5" x14ac:dyDescent="0.25">
      <c r="A19" s="56" t="s">
        <v>260</v>
      </c>
      <c r="B19" s="57" t="s">
        <v>127</v>
      </c>
      <c r="C19" s="75">
        <v>9983043</v>
      </c>
      <c r="D19" s="75">
        <v>10626061.689999999</v>
      </c>
      <c r="E19" s="74">
        <f t="shared" si="0"/>
        <v>106.44110908868167</v>
      </c>
    </row>
    <row r="20" spans="1:5" ht="34.5" x14ac:dyDescent="0.25">
      <c r="A20" s="56" t="s">
        <v>261</v>
      </c>
      <c r="B20" s="57" t="s">
        <v>128</v>
      </c>
      <c r="C20" s="75">
        <v>-1196359</v>
      </c>
      <c r="D20" s="75">
        <v>-1113570.49</v>
      </c>
      <c r="E20" s="74">
        <f t="shared" si="0"/>
        <v>93.079960948176918</v>
      </c>
    </row>
    <row r="21" spans="1:5" x14ac:dyDescent="0.25">
      <c r="A21" s="54" t="s">
        <v>262</v>
      </c>
      <c r="B21" s="55" t="s">
        <v>129</v>
      </c>
      <c r="C21" s="73">
        <f>C22+C26+C25</f>
        <v>12839000</v>
      </c>
      <c r="D21" s="73">
        <f>D22+D26+D25</f>
        <v>16541859.26</v>
      </c>
      <c r="E21" s="74">
        <f t="shared" si="0"/>
        <v>128.84071391852947</v>
      </c>
    </row>
    <row r="22" spans="1:5" x14ac:dyDescent="0.25">
      <c r="A22" s="56" t="s">
        <v>263</v>
      </c>
      <c r="B22" s="57" t="s">
        <v>130</v>
      </c>
      <c r="C22" s="75">
        <f>C23+C24</f>
        <v>12455000</v>
      </c>
      <c r="D22" s="75">
        <f>D23+D24</f>
        <v>15794867.83</v>
      </c>
      <c r="E22" s="74">
        <f t="shared" si="0"/>
        <v>126.81547836210359</v>
      </c>
    </row>
    <row r="23" spans="1:5" ht="23.25" x14ac:dyDescent="0.25">
      <c r="A23" s="56" t="s">
        <v>264</v>
      </c>
      <c r="B23" s="57" t="s">
        <v>131</v>
      </c>
      <c r="C23" s="75">
        <v>7652000</v>
      </c>
      <c r="D23" s="75">
        <v>9624991.9299999997</v>
      </c>
      <c r="E23" s="74">
        <f t="shared" si="0"/>
        <v>125.78400326711969</v>
      </c>
    </row>
    <row r="24" spans="1:5" ht="23.25" x14ac:dyDescent="0.25">
      <c r="A24" s="56" t="s">
        <v>265</v>
      </c>
      <c r="B24" s="57" t="s">
        <v>132</v>
      </c>
      <c r="C24" s="75">
        <v>4803000</v>
      </c>
      <c r="D24" s="75">
        <v>6169875.9000000004</v>
      </c>
      <c r="E24" s="74">
        <f t="shared" si="0"/>
        <v>128.45879450343537</v>
      </c>
    </row>
    <row r="25" spans="1:5" x14ac:dyDescent="0.25">
      <c r="A25" s="56" t="s">
        <v>266</v>
      </c>
      <c r="B25" s="57" t="s">
        <v>133</v>
      </c>
      <c r="C25" s="75">
        <v>0</v>
      </c>
      <c r="D25" s="75">
        <v>33849.43</v>
      </c>
      <c r="E25" s="74" t="s">
        <v>98</v>
      </c>
    </row>
    <row r="26" spans="1:5" x14ac:dyDescent="0.25">
      <c r="A26" s="56" t="s">
        <v>267</v>
      </c>
      <c r="B26" s="57" t="s">
        <v>134</v>
      </c>
      <c r="C26" s="75">
        <v>384000</v>
      </c>
      <c r="D26" s="75">
        <v>713142</v>
      </c>
      <c r="E26" s="74">
        <f t="shared" si="0"/>
        <v>185.71406250000001</v>
      </c>
    </row>
    <row r="27" spans="1:5" x14ac:dyDescent="0.25">
      <c r="A27" s="54" t="s">
        <v>268</v>
      </c>
      <c r="B27" s="55" t="s">
        <v>135</v>
      </c>
      <c r="C27" s="73">
        <f>C28+C29</f>
        <v>0</v>
      </c>
      <c r="D27" s="73">
        <f>D28+D29</f>
        <v>357194.93</v>
      </c>
      <c r="E27" s="74" t="s">
        <v>98</v>
      </c>
    </row>
    <row r="28" spans="1:5" x14ac:dyDescent="0.25">
      <c r="A28" s="56" t="s">
        <v>25</v>
      </c>
      <c r="B28" s="13" t="s">
        <v>26</v>
      </c>
      <c r="C28" s="75">
        <v>0</v>
      </c>
      <c r="D28" s="75">
        <v>356330</v>
      </c>
      <c r="E28" s="74" t="s">
        <v>98</v>
      </c>
    </row>
    <row r="29" spans="1:5" s="49" customFormat="1" x14ac:dyDescent="0.25">
      <c r="A29" s="56" t="s">
        <v>27</v>
      </c>
      <c r="B29" s="13" t="s">
        <v>28</v>
      </c>
      <c r="C29" s="75">
        <v>0</v>
      </c>
      <c r="D29" s="75">
        <v>864.93</v>
      </c>
      <c r="E29" s="74" t="s">
        <v>98</v>
      </c>
    </row>
    <row r="30" spans="1:5" x14ac:dyDescent="0.25">
      <c r="A30" s="54" t="s">
        <v>269</v>
      </c>
      <c r="B30" s="55" t="s">
        <v>136</v>
      </c>
      <c r="C30" s="73">
        <f>C31</f>
        <v>2700000</v>
      </c>
      <c r="D30" s="73">
        <f>D31</f>
        <v>3102098.65</v>
      </c>
      <c r="E30" s="74">
        <f t="shared" si="0"/>
        <v>114.89254259259258</v>
      </c>
    </row>
    <row r="31" spans="1:5" ht="23.25" x14ac:dyDescent="0.25">
      <c r="A31" s="56" t="s">
        <v>270</v>
      </c>
      <c r="B31" s="57" t="s">
        <v>137</v>
      </c>
      <c r="C31" s="75">
        <v>2700000</v>
      </c>
      <c r="D31" s="75">
        <v>3102098.65</v>
      </c>
      <c r="E31" s="74">
        <f t="shared" si="0"/>
        <v>114.89254259259258</v>
      </c>
    </row>
    <row r="32" spans="1:5" ht="23.25" x14ac:dyDescent="0.25">
      <c r="A32" s="54" t="s">
        <v>271</v>
      </c>
      <c r="B32" s="55" t="s">
        <v>138</v>
      </c>
      <c r="C32" s="73">
        <f>C33+C34+C44+C42</f>
        <v>9068621</v>
      </c>
      <c r="D32" s="73">
        <f>D33+D34+D44+D42</f>
        <v>6081534.6099999994</v>
      </c>
      <c r="E32" s="74">
        <f t="shared" si="0"/>
        <v>67.061294214412527</v>
      </c>
    </row>
    <row r="33" spans="1:5" ht="45.75" x14ac:dyDescent="0.25">
      <c r="A33" s="56" t="s">
        <v>272</v>
      </c>
      <c r="B33" s="57" t="s">
        <v>139</v>
      </c>
      <c r="C33" s="75">
        <v>21000</v>
      </c>
      <c r="D33" s="75">
        <v>0</v>
      </c>
      <c r="E33" s="74">
        <f t="shared" si="0"/>
        <v>0</v>
      </c>
    </row>
    <row r="34" spans="1:5" ht="45.75" x14ac:dyDescent="0.25">
      <c r="A34" s="56" t="s">
        <v>273</v>
      </c>
      <c r="B34" s="57" t="s">
        <v>140</v>
      </c>
      <c r="C34" s="75">
        <f>C35+C38+C40</f>
        <v>6834759</v>
      </c>
      <c r="D34" s="75">
        <f>D35+D38+D40</f>
        <v>3917377.48</v>
      </c>
      <c r="E34" s="74">
        <f t="shared" si="0"/>
        <v>57.315517343040192</v>
      </c>
    </row>
    <row r="35" spans="1:5" ht="34.5" x14ac:dyDescent="0.25">
      <c r="A35" s="56" t="s">
        <v>274</v>
      </c>
      <c r="B35" s="57" t="s">
        <v>141</v>
      </c>
      <c r="C35" s="75">
        <f>C36+C37</f>
        <v>1836762</v>
      </c>
      <c r="D35" s="75">
        <f>D36+D37</f>
        <v>680872.26</v>
      </c>
      <c r="E35" s="74">
        <f t="shared" si="0"/>
        <v>37.069160838475533</v>
      </c>
    </row>
    <row r="36" spans="1:5" ht="45.75" x14ac:dyDescent="0.25">
      <c r="A36" s="56" t="s">
        <v>275</v>
      </c>
      <c r="B36" s="57" t="s">
        <v>142</v>
      </c>
      <c r="C36" s="75">
        <v>473012</v>
      </c>
      <c r="D36" s="75">
        <v>145939.28</v>
      </c>
      <c r="E36" s="74">
        <f t="shared" si="0"/>
        <v>30.853187656972764</v>
      </c>
    </row>
    <row r="37" spans="1:5" ht="45.75" x14ac:dyDescent="0.25">
      <c r="A37" s="56" t="s">
        <v>276</v>
      </c>
      <c r="B37" s="57" t="s">
        <v>143</v>
      </c>
      <c r="C37" s="75">
        <v>1363750</v>
      </c>
      <c r="D37" s="75">
        <v>534932.98</v>
      </c>
      <c r="E37" s="74">
        <f t="shared" si="0"/>
        <v>39.225149770852433</v>
      </c>
    </row>
    <row r="38" spans="1:5" ht="45.75" x14ac:dyDescent="0.25">
      <c r="A38" s="56" t="s">
        <v>277</v>
      </c>
      <c r="B38" s="57" t="s">
        <v>144</v>
      </c>
      <c r="C38" s="75">
        <f>C39</f>
        <v>5494</v>
      </c>
      <c r="D38" s="75">
        <f>D39</f>
        <v>1007.66</v>
      </c>
      <c r="E38" s="74">
        <f t="shared" si="0"/>
        <v>18.341099381143064</v>
      </c>
    </row>
    <row r="39" spans="1:5" ht="45.75" x14ac:dyDescent="0.25">
      <c r="A39" s="56" t="s">
        <v>278</v>
      </c>
      <c r="B39" s="57" t="s">
        <v>145</v>
      </c>
      <c r="C39" s="75">
        <v>5494</v>
      </c>
      <c r="D39" s="75">
        <v>1007.66</v>
      </c>
      <c r="E39" s="74">
        <f t="shared" si="0"/>
        <v>18.341099381143064</v>
      </c>
    </row>
    <row r="40" spans="1:5" ht="45.75" x14ac:dyDescent="0.25">
      <c r="A40" s="56" t="s">
        <v>279</v>
      </c>
      <c r="B40" s="57" t="s">
        <v>146</v>
      </c>
      <c r="C40" s="75">
        <f>C41</f>
        <v>4992503</v>
      </c>
      <c r="D40" s="75">
        <f>D41</f>
        <v>3235497.56</v>
      </c>
      <c r="E40" s="74">
        <f t="shared" si="0"/>
        <v>64.807123000226539</v>
      </c>
    </row>
    <row r="41" spans="1:5" ht="34.5" x14ac:dyDescent="0.25">
      <c r="A41" s="56" t="s">
        <v>280</v>
      </c>
      <c r="B41" s="57" t="s">
        <v>147</v>
      </c>
      <c r="C41" s="75">
        <v>4992503</v>
      </c>
      <c r="D41" s="75">
        <v>3235497.56</v>
      </c>
      <c r="E41" s="74">
        <f t="shared" si="0"/>
        <v>64.807123000226539</v>
      </c>
    </row>
    <row r="42" spans="1:5" ht="23.25" x14ac:dyDescent="0.25">
      <c r="A42" s="56" t="s">
        <v>103</v>
      </c>
      <c r="B42" s="57" t="s">
        <v>350</v>
      </c>
      <c r="C42" s="75">
        <f>C43</f>
        <v>0</v>
      </c>
      <c r="D42" s="75">
        <f>D43</f>
        <v>4096.7700000000004</v>
      </c>
      <c r="E42" s="74" t="s">
        <v>98</v>
      </c>
    </row>
    <row r="43" spans="1:5" ht="79.5" x14ac:dyDescent="0.25">
      <c r="A43" s="56" t="s">
        <v>351</v>
      </c>
      <c r="B43" s="57" t="s">
        <v>352</v>
      </c>
      <c r="C43" s="75">
        <v>0</v>
      </c>
      <c r="D43" s="75">
        <v>4096.7700000000004</v>
      </c>
      <c r="E43" s="74" t="s">
        <v>98</v>
      </c>
    </row>
    <row r="44" spans="1:5" ht="45.75" x14ac:dyDescent="0.25">
      <c r="A44" s="56" t="s">
        <v>281</v>
      </c>
      <c r="B44" s="57" t="s">
        <v>148</v>
      </c>
      <c r="C44" s="75">
        <f>C45</f>
        <v>2212862</v>
      </c>
      <c r="D44" s="75">
        <f>D45</f>
        <v>2160060.36</v>
      </c>
      <c r="E44" s="74">
        <f t="shared" si="0"/>
        <v>97.613875605437656</v>
      </c>
    </row>
    <row r="45" spans="1:5" ht="45.75" x14ac:dyDescent="0.25">
      <c r="A45" s="56" t="s">
        <v>282</v>
      </c>
      <c r="B45" s="57" t="s">
        <v>149</v>
      </c>
      <c r="C45" s="75">
        <v>2212862</v>
      </c>
      <c r="D45" s="75">
        <v>2160060.36</v>
      </c>
      <c r="E45" s="74">
        <f t="shared" si="0"/>
        <v>97.613875605437656</v>
      </c>
    </row>
    <row r="46" spans="1:5" x14ac:dyDescent="0.25">
      <c r="A46" s="54" t="s">
        <v>283</v>
      </c>
      <c r="B46" s="55" t="s">
        <v>150</v>
      </c>
      <c r="C46" s="73">
        <f>C47</f>
        <v>6537454.5599999996</v>
      </c>
      <c r="D46" s="73">
        <f>D47</f>
        <v>5138831.53</v>
      </c>
      <c r="E46" s="74">
        <f t="shared" si="0"/>
        <v>78.605999978070983</v>
      </c>
    </row>
    <row r="47" spans="1:5" x14ac:dyDescent="0.25">
      <c r="A47" s="56" t="s">
        <v>284</v>
      </c>
      <c r="B47" s="57" t="s">
        <v>151</v>
      </c>
      <c r="C47" s="75">
        <f>C48+C49+C50</f>
        <v>6537454.5599999996</v>
      </c>
      <c r="D47" s="75">
        <f>D48+D49+D50</f>
        <v>5138831.53</v>
      </c>
      <c r="E47" s="74">
        <f t="shared" si="0"/>
        <v>78.605999978070983</v>
      </c>
    </row>
    <row r="48" spans="1:5" ht="23.25" x14ac:dyDescent="0.25">
      <c r="A48" s="56" t="s">
        <v>285</v>
      </c>
      <c r="B48" s="57" t="s">
        <v>152</v>
      </c>
      <c r="C48" s="75">
        <v>13126.88</v>
      </c>
      <c r="D48" s="75">
        <v>22700.03</v>
      </c>
      <c r="E48" s="74">
        <f t="shared" si="0"/>
        <v>172.92783966944162</v>
      </c>
    </row>
    <row r="49" spans="1:5" x14ac:dyDescent="0.25">
      <c r="A49" s="56" t="s">
        <v>286</v>
      </c>
      <c r="B49" s="57" t="s">
        <v>153</v>
      </c>
      <c r="C49" s="75">
        <v>6467067.7699999996</v>
      </c>
      <c r="D49" s="75">
        <v>5088491.53</v>
      </c>
      <c r="E49" s="74">
        <f t="shared" si="0"/>
        <v>78.683132927799832</v>
      </c>
    </row>
    <row r="50" spans="1:5" x14ac:dyDescent="0.25">
      <c r="A50" s="56" t="s">
        <v>287</v>
      </c>
      <c r="B50" s="57" t="s">
        <v>154</v>
      </c>
      <c r="C50" s="75">
        <v>57259.91</v>
      </c>
      <c r="D50" s="75">
        <v>27639.97</v>
      </c>
      <c r="E50" s="74">
        <f t="shared" si="0"/>
        <v>48.271067837864223</v>
      </c>
    </row>
    <row r="51" spans="1:5" x14ac:dyDescent="0.25">
      <c r="A51" s="54" t="s">
        <v>288</v>
      </c>
      <c r="B51" s="55" t="s">
        <v>155</v>
      </c>
      <c r="C51" s="73">
        <f>C52</f>
        <v>0</v>
      </c>
      <c r="D51" s="73">
        <f>D52</f>
        <v>786844.66</v>
      </c>
      <c r="E51" s="74" t="s">
        <v>98</v>
      </c>
    </row>
    <row r="52" spans="1:5" x14ac:dyDescent="0.25">
      <c r="A52" s="56" t="s">
        <v>289</v>
      </c>
      <c r="B52" s="57" t="s">
        <v>156</v>
      </c>
      <c r="C52" s="75">
        <v>0</v>
      </c>
      <c r="D52" s="75">
        <f>D53</f>
        <v>786844.66</v>
      </c>
      <c r="E52" s="74" t="s">
        <v>98</v>
      </c>
    </row>
    <row r="53" spans="1:5" x14ac:dyDescent="0.25">
      <c r="A53" s="56" t="s">
        <v>290</v>
      </c>
      <c r="B53" s="57" t="s">
        <v>157</v>
      </c>
      <c r="C53" s="75">
        <v>0</v>
      </c>
      <c r="D53" s="75">
        <v>786844.66</v>
      </c>
      <c r="E53" s="74" t="s">
        <v>98</v>
      </c>
    </row>
    <row r="54" spans="1:5" x14ac:dyDescent="0.25">
      <c r="A54" s="54" t="s">
        <v>291</v>
      </c>
      <c r="B54" s="55" t="s">
        <v>158</v>
      </c>
      <c r="C54" s="73">
        <f>C55</f>
        <v>0</v>
      </c>
      <c r="D54" s="73">
        <f>D55</f>
        <v>203374.37999999998</v>
      </c>
      <c r="E54" s="74" t="s">
        <v>98</v>
      </c>
    </row>
    <row r="55" spans="1:5" ht="23.25" x14ac:dyDescent="0.25">
      <c r="A55" s="56" t="s">
        <v>292</v>
      </c>
      <c r="B55" s="57" t="s">
        <v>159</v>
      </c>
      <c r="C55" s="75">
        <f>C56</f>
        <v>0</v>
      </c>
      <c r="D55" s="75">
        <f>D56</f>
        <v>203374.37999999998</v>
      </c>
      <c r="E55" s="74" t="s">
        <v>98</v>
      </c>
    </row>
    <row r="56" spans="1:5" ht="23.25" x14ac:dyDescent="0.25">
      <c r="A56" s="56" t="s">
        <v>293</v>
      </c>
      <c r="B56" s="57" t="s">
        <v>160</v>
      </c>
      <c r="C56" s="75">
        <f>C57+C58</f>
        <v>0</v>
      </c>
      <c r="D56" s="75">
        <f>D57+D58</f>
        <v>203374.37999999998</v>
      </c>
      <c r="E56" s="74" t="s">
        <v>98</v>
      </c>
    </row>
    <row r="57" spans="1:5" ht="34.5" x14ac:dyDescent="0.25">
      <c r="A57" s="56" t="s">
        <v>358</v>
      </c>
      <c r="B57" s="59" t="s">
        <v>359</v>
      </c>
      <c r="C57" s="75">
        <v>0</v>
      </c>
      <c r="D57" s="75">
        <v>21406.77</v>
      </c>
      <c r="E57" s="74" t="s">
        <v>98</v>
      </c>
    </row>
    <row r="58" spans="1:5" ht="23.25" x14ac:dyDescent="0.25">
      <c r="A58" s="56" t="s">
        <v>294</v>
      </c>
      <c r="B58" s="57" t="s">
        <v>161</v>
      </c>
      <c r="C58" s="75">
        <v>0</v>
      </c>
      <c r="D58" s="75">
        <v>181967.61</v>
      </c>
      <c r="E58" s="74" t="s">
        <v>98</v>
      </c>
    </row>
    <row r="59" spans="1:5" x14ac:dyDescent="0.25">
      <c r="A59" s="54" t="s">
        <v>295</v>
      </c>
      <c r="B59" s="55" t="s">
        <v>162</v>
      </c>
      <c r="C59" s="73">
        <f>C60+C72+C73+C74+C84</f>
        <v>1409945.44</v>
      </c>
      <c r="D59" s="73">
        <f>D60+D72+D73+D74+D84</f>
        <v>2336590.8200000003</v>
      </c>
      <c r="E59" s="74">
        <f t="shared" si="0"/>
        <v>165.72207361442301</v>
      </c>
    </row>
    <row r="60" spans="1:5" ht="23.25" x14ac:dyDescent="0.25">
      <c r="A60" s="56" t="s">
        <v>296</v>
      </c>
      <c r="B60" s="57" t="s">
        <v>163</v>
      </c>
      <c r="C60" s="75">
        <f>SUM(C61:C71)</f>
        <v>713500</v>
      </c>
      <c r="D60" s="75">
        <f>SUM(D61:D71)</f>
        <v>1084950.78</v>
      </c>
      <c r="E60" s="74">
        <f t="shared" si="0"/>
        <v>152.0603756131745</v>
      </c>
    </row>
    <row r="61" spans="1:5" ht="34.5" x14ac:dyDescent="0.25">
      <c r="A61" s="56" t="s">
        <v>297</v>
      </c>
      <c r="B61" s="57" t="s">
        <v>164</v>
      </c>
      <c r="C61" s="75">
        <v>66000</v>
      </c>
      <c r="D61" s="75">
        <v>60439</v>
      </c>
      <c r="E61" s="74">
        <f t="shared" si="0"/>
        <v>91.574242424242428</v>
      </c>
    </row>
    <row r="62" spans="1:5" ht="45.75" x14ac:dyDescent="0.25">
      <c r="A62" s="56" t="s">
        <v>298</v>
      </c>
      <c r="B62" s="57" t="s">
        <v>165</v>
      </c>
      <c r="C62" s="75">
        <v>84000</v>
      </c>
      <c r="D62" s="75">
        <v>184992.48</v>
      </c>
      <c r="E62" s="74">
        <f t="shared" si="0"/>
        <v>220.22914285714288</v>
      </c>
    </row>
    <row r="63" spans="1:5" ht="34.5" x14ac:dyDescent="0.25">
      <c r="A63" s="56" t="s">
        <v>299</v>
      </c>
      <c r="B63" s="57" t="s">
        <v>166</v>
      </c>
      <c r="C63" s="75">
        <v>30000</v>
      </c>
      <c r="D63" s="75">
        <v>35352.519999999997</v>
      </c>
      <c r="E63" s="74">
        <f t="shared" si="0"/>
        <v>117.84173333333332</v>
      </c>
    </row>
    <row r="64" spans="1:5" ht="34.5" x14ac:dyDescent="0.25">
      <c r="A64" s="56" t="s">
        <v>300</v>
      </c>
      <c r="B64" s="57" t="s">
        <v>167</v>
      </c>
      <c r="C64" s="75">
        <v>100000</v>
      </c>
      <c r="D64" s="75">
        <v>63141.55</v>
      </c>
      <c r="E64" s="74">
        <f t="shared" si="0"/>
        <v>63.141550000000002</v>
      </c>
    </row>
    <row r="65" spans="1:5" ht="34.5" x14ac:dyDescent="0.25">
      <c r="A65" s="56" t="s">
        <v>301</v>
      </c>
      <c r="B65" s="57" t="s">
        <v>168</v>
      </c>
      <c r="C65" s="75">
        <v>8000</v>
      </c>
      <c r="D65" s="75">
        <v>0</v>
      </c>
      <c r="E65" s="74">
        <f t="shared" si="0"/>
        <v>0</v>
      </c>
    </row>
    <row r="66" spans="1:5" ht="34.5" x14ac:dyDescent="0.25">
      <c r="A66" s="56" t="s">
        <v>302</v>
      </c>
      <c r="B66" s="57" t="s">
        <v>169</v>
      </c>
      <c r="C66" s="75">
        <v>1500</v>
      </c>
      <c r="D66" s="75">
        <v>0</v>
      </c>
      <c r="E66" s="74">
        <f t="shared" si="0"/>
        <v>0</v>
      </c>
    </row>
    <row r="67" spans="1:5" ht="45.75" x14ac:dyDescent="0.25">
      <c r="A67" s="56" t="s">
        <v>303</v>
      </c>
      <c r="B67" s="57" t="s">
        <v>170</v>
      </c>
      <c r="C67" s="75">
        <v>30000</v>
      </c>
      <c r="D67" s="75">
        <v>1500</v>
      </c>
      <c r="E67" s="74">
        <f t="shared" si="0"/>
        <v>5</v>
      </c>
    </row>
    <row r="68" spans="1:5" ht="34.5" x14ac:dyDescent="0.25">
      <c r="A68" s="56" t="s">
        <v>304</v>
      </c>
      <c r="B68" s="57" t="s">
        <v>171</v>
      </c>
      <c r="C68" s="75">
        <v>10000</v>
      </c>
      <c r="D68" s="75">
        <v>700</v>
      </c>
      <c r="E68" s="74">
        <f t="shared" si="0"/>
        <v>7.0000000000000009</v>
      </c>
    </row>
    <row r="69" spans="1:5" ht="34.5" x14ac:dyDescent="0.25">
      <c r="A69" s="56" t="s">
        <v>305</v>
      </c>
      <c r="B69" s="57" t="s">
        <v>172</v>
      </c>
      <c r="C69" s="75">
        <v>7000</v>
      </c>
      <c r="D69" s="75">
        <v>10038.5</v>
      </c>
      <c r="E69" s="74">
        <f t="shared" si="0"/>
        <v>143.40714285714287</v>
      </c>
    </row>
    <row r="70" spans="1:5" ht="34.5" x14ac:dyDescent="0.25">
      <c r="A70" s="56" t="s">
        <v>173</v>
      </c>
      <c r="B70" s="57" t="s">
        <v>174</v>
      </c>
      <c r="C70" s="75">
        <v>150000</v>
      </c>
      <c r="D70" s="75">
        <v>144507.44</v>
      </c>
      <c r="E70" s="74">
        <f t="shared" si="0"/>
        <v>96.33829333333334</v>
      </c>
    </row>
    <row r="71" spans="1:5" ht="34.5" x14ac:dyDescent="0.25">
      <c r="A71" s="56" t="s">
        <v>175</v>
      </c>
      <c r="B71" s="57" t="s">
        <v>176</v>
      </c>
      <c r="C71" s="75">
        <v>227000</v>
      </c>
      <c r="D71" s="75">
        <v>584279.29</v>
      </c>
      <c r="E71" s="74">
        <f t="shared" ref="E71:E122" si="1">D71/C71*100</f>
        <v>257.39175770925112</v>
      </c>
    </row>
    <row r="72" spans="1:5" ht="57" x14ac:dyDescent="0.25">
      <c r="A72" s="56" t="s">
        <v>177</v>
      </c>
      <c r="B72" s="57" t="s">
        <v>178</v>
      </c>
      <c r="C72" s="75">
        <v>95000</v>
      </c>
      <c r="D72" s="75">
        <v>45000</v>
      </c>
      <c r="E72" s="74">
        <f t="shared" si="1"/>
        <v>47.368421052631575</v>
      </c>
    </row>
    <row r="73" spans="1:5" ht="57" x14ac:dyDescent="0.25">
      <c r="A73" s="56" t="s">
        <v>179</v>
      </c>
      <c r="B73" s="57" t="s">
        <v>180</v>
      </c>
      <c r="C73" s="75">
        <v>8000</v>
      </c>
      <c r="D73" s="75">
        <v>6237.58</v>
      </c>
      <c r="E73" s="74">
        <f t="shared" si="1"/>
        <v>77.969750000000005</v>
      </c>
    </row>
    <row r="74" spans="1:5" x14ac:dyDescent="0.25">
      <c r="A74" s="56" t="s">
        <v>181</v>
      </c>
      <c r="B74" s="57" t="s">
        <v>182</v>
      </c>
      <c r="C74" s="75">
        <f>C81+C78+C75</f>
        <v>525600</v>
      </c>
      <c r="D74" s="75">
        <f>D81+D78+D75</f>
        <v>972739.58000000007</v>
      </c>
      <c r="E74" s="74">
        <f t="shared" si="1"/>
        <v>185.0722184170472</v>
      </c>
    </row>
    <row r="75" spans="1:5" ht="45.75" x14ac:dyDescent="0.25">
      <c r="A75" s="56" t="s">
        <v>362</v>
      </c>
      <c r="B75" s="59" t="s">
        <v>363</v>
      </c>
      <c r="C75" s="75">
        <f>C77+C76</f>
        <v>0</v>
      </c>
      <c r="D75" s="75">
        <f>D77+D76</f>
        <v>318733.7</v>
      </c>
      <c r="E75" s="74" t="s">
        <v>98</v>
      </c>
    </row>
    <row r="76" spans="1:5" s="62" customFormat="1" ht="34.5" x14ac:dyDescent="0.25">
      <c r="A76" s="56" t="s">
        <v>379</v>
      </c>
      <c r="B76" s="57" t="s">
        <v>380</v>
      </c>
      <c r="C76" s="75">
        <v>0</v>
      </c>
      <c r="D76" s="75">
        <v>39900</v>
      </c>
      <c r="E76" s="74" t="s">
        <v>98</v>
      </c>
    </row>
    <row r="77" spans="1:5" ht="34.5" x14ac:dyDescent="0.25">
      <c r="A77" s="56" t="s">
        <v>360</v>
      </c>
      <c r="B77" s="57" t="s">
        <v>361</v>
      </c>
      <c r="C77" s="75">
        <v>0</v>
      </c>
      <c r="D77" s="75">
        <v>278833.7</v>
      </c>
      <c r="E77" s="74" t="s">
        <v>98</v>
      </c>
    </row>
    <row r="78" spans="1:5" ht="23.25" x14ac:dyDescent="0.25">
      <c r="A78" s="56" t="s">
        <v>183</v>
      </c>
      <c r="B78" s="57" t="s">
        <v>184</v>
      </c>
      <c r="C78" s="75">
        <f>C79+C80</f>
        <v>261000</v>
      </c>
      <c r="D78" s="75">
        <f>D79+D80</f>
        <v>335930.9</v>
      </c>
      <c r="E78" s="74">
        <f t="shared" si="1"/>
        <v>128.70915708812259</v>
      </c>
    </row>
    <row r="79" spans="1:5" ht="79.5" x14ac:dyDescent="0.25">
      <c r="A79" s="56" t="s">
        <v>185</v>
      </c>
      <c r="B79" s="57" t="s">
        <v>186</v>
      </c>
      <c r="C79" s="75">
        <v>106000</v>
      </c>
      <c r="D79" s="75">
        <v>0</v>
      </c>
      <c r="E79" s="74">
        <f t="shared" si="1"/>
        <v>0</v>
      </c>
    </row>
    <row r="80" spans="1:5" ht="79.5" x14ac:dyDescent="0.25">
      <c r="A80" s="56" t="s">
        <v>306</v>
      </c>
      <c r="B80" s="57" t="s">
        <v>307</v>
      </c>
      <c r="C80" s="75">
        <v>155000</v>
      </c>
      <c r="D80" s="75">
        <v>335930.9</v>
      </c>
      <c r="E80" s="74">
        <f t="shared" si="1"/>
        <v>216.72961290322581</v>
      </c>
    </row>
    <row r="81" spans="1:5" ht="45.75" x14ac:dyDescent="0.25">
      <c r="A81" s="56" t="s">
        <v>187</v>
      </c>
      <c r="B81" s="57" t="s">
        <v>188</v>
      </c>
      <c r="C81" s="75">
        <f>C82+C83</f>
        <v>264600</v>
      </c>
      <c r="D81" s="75">
        <f>D82+D83</f>
        <v>318074.98</v>
      </c>
      <c r="E81" s="74">
        <f t="shared" si="1"/>
        <v>120.20974300831443</v>
      </c>
    </row>
    <row r="82" spans="1:5" ht="34.5" x14ac:dyDescent="0.25">
      <c r="A82" s="56" t="s">
        <v>189</v>
      </c>
      <c r="B82" s="57" t="s">
        <v>190</v>
      </c>
      <c r="C82" s="75">
        <v>262000</v>
      </c>
      <c r="D82" s="75">
        <v>318074.98</v>
      </c>
      <c r="E82" s="74">
        <f t="shared" si="1"/>
        <v>121.40266412213741</v>
      </c>
    </row>
    <row r="83" spans="1:5" ht="45.75" x14ac:dyDescent="0.25">
      <c r="A83" s="56" t="s">
        <v>191</v>
      </c>
      <c r="B83" s="57" t="s">
        <v>192</v>
      </c>
      <c r="C83" s="75">
        <v>2600</v>
      </c>
      <c r="D83" s="75">
        <v>0</v>
      </c>
      <c r="E83" s="74">
        <f t="shared" si="1"/>
        <v>0</v>
      </c>
    </row>
    <row r="84" spans="1:5" x14ac:dyDescent="0.25">
      <c r="A84" s="56" t="s">
        <v>193</v>
      </c>
      <c r="B84" s="57" t="s">
        <v>194</v>
      </c>
      <c r="C84" s="75">
        <f>C85</f>
        <v>67845.440000000002</v>
      </c>
      <c r="D84" s="75">
        <f>D85</f>
        <v>227662.88</v>
      </c>
      <c r="E84" s="74">
        <f t="shared" si="1"/>
        <v>335.56106349962505</v>
      </c>
    </row>
    <row r="85" spans="1:5" ht="57" x14ac:dyDescent="0.25">
      <c r="A85" s="56" t="s">
        <v>195</v>
      </c>
      <c r="B85" s="57" t="s">
        <v>196</v>
      </c>
      <c r="C85" s="75">
        <v>67845.440000000002</v>
      </c>
      <c r="D85" s="75">
        <v>227662.88</v>
      </c>
      <c r="E85" s="74">
        <f t="shared" si="1"/>
        <v>335.56106349962505</v>
      </c>
    </row>
    <row r="86" spans="1:5" x14ac:dyDescent="0.25">
      <c r="A86" s="54" t="s">
        <v>197</v>
      </c>
      <c r="B86" s="55" t="s">
        <v>198</v>
      </c>
      <c r="C86" s="73">
        <f>C87+C118+C121+C114+C116</f>
        <v>1014166378.49</v>
      </c>
      <c r="D86" s="73">
        <f>D87+D118+D121+D114+D116</f>
        <v>890640713.85000026</v>
      </c>
      <c r="E86" s="74">
        <f t="shared" si="1"/>
        <v>87.819980305014838</v>
      </c>
    </row>
    <row r="87" spans="1:5" ht="23.25" x14ac:dyDescent="0.25">
      <c r="A87" s="54" t="s">
        <v>199</v>
      </c>
      <c r="B87" s="55" t="s">
        <v>200</v>
      </c>
      <c r="C87" s="73">
        <f>C88+C92+C102+C108</f>
        <v>1047810778.66</v>
      </c>
      <c r="D87" s="73">
        <f>D88+D92+D102+D108</f>
        <v>924273320.72000027</v>
      </c>
      <c r="E87" s="74">
        <f t="shared" si="1"/>
        <v>88.209945874198155</v>
      </c>
    </row>
    <row r="88" spans="1:5" x14ac:dyDescent="0.25">
      <c r="A88" s="54" t="s">
        <v>201</v>
      </c>
      <c r="B88" s="55" t="s">
        <v>202</v>
      </c>
      <c r="C88" s="73">
        <f>C89+C90+C91</f>
        <v>136222056.94</v>
      </c>
      <c r="D88" s="73">
        <f>D89+D90+D91</f>
        <v>136222056.94</v>
      </c>
      <c r="E88" s="74">
        <f t="shared" si="1"/>
        <v>100</v>
      </c>
    </row>
    <row r="89" spans="1:5" x14ac:dyDescent="0.25">
      <c r="A89" s="56" t="s">
        <v>203</v>
      </c>
      <c r="B89" s="57" t="s">
        <v>204</v>
      </c>
      <c r="C89" s="75">
        <v>68550600</v>
      </c>
      <c r="D89" s="75">
        <v>68550600</v>
      </c>
      <c r="E89" s="74">
        <f t="shared" si="1"/>
        <v>100</v>
      </c>
    </row>
    <row r="90" spans="1:5" x14ac:dyDescent="0.25">
      <c r="A90" s="56" t="s">
        <v>205</v>
      </c>
      <c r="B90" s="57" t="s">
        <v>206</v>
      </c>
      <c r="C90" s="75">
        <v>59173300</v>
      </c>
      <c r="D90" s="75">
        <v>59173300</v>
      </c>
      <c r="E90" s="74">
        <f t="shared" si="1"/>
        <v>100</v>
      </c>
    </row>
    <row r="91" spans="1:5" x14ac:dyDescent="0.25">
      <c r="A91" s="56" t="s">
        <v>207</v>
      </c>
      <c r="B91" s="57" t="s">
        <v>105</v>
      </c>
      <c r="C91" s="75">
        <v>8498156.9399999995</v>
      </c>
      <c r="D91" s="75">
        <v>8498156.9399999995</v>
      </c>
      <c r="E91" s="74">
        <f t="shared" si="1"/>
        <v>100</v>
      </c>
    </row>
    <row r="92" spans="1:5" ht="23.25" x14ac:dyDescent="0.25">
      <c r="A92" s="54" t="s">
        <v>208</v>
      </c>
      <c r="B92" s="55" t="s">
        <v>209</v>
      </c>
      <c r="C92" s="73">
        <f>SUM(C93:C101)</f>
        <v>501302883.58000004</v>
      </c>
      <c r="D92" s="73">
        <f>SUM(D93:D101)</f>
        <v>442263090.43000007</v>
      </c>
      <c r="E92" s="74">
        <f t="shared" si="1"/>
        <v>88.222730192897814</v>
      </c>
    </row>
    <row r="93" spans="1:5" ht="23.25" x14ac:dyDescent="0.25">
      <c r="A93" s="56" t="s">
        <v>325</v>
      </c>
      <c r="B93" s="59" t="s">
        <v>370</v>
      </c>
      <c r="C93" s="75">
        <v>111096986.31999999</v>
      </c>
      <c r="D93" s="75">
        <v>57549032.229999997</v>
      </c>
      <c r="E93" s="74">
        <f t="shared" si="1"/>
        <v>51.800714075391497</v>
      </c>
    </row>
    <row r="94" spans="1:5" ht="57" x14ac:dyDescent="0.25">
      <c r="A94" s="56" t="s">
        <v>308</v>
      </c>
      <c r="B94" s="57" t="s">
        <v>210</v>
      </c>
      <c r="C94" s="75">
        <v>208886038.96000001</v>
      </c>
      <c r="D94" s="75">
        <v>208886038.96000001</v>
      </c>
      <c r="E94" s="74">
        <f t="shared" si="1"/>
        <v>100</v>
      </c>
    </row>
    <row r="95" spans="1:5" ht="45.75" hidden="1" x14ac:dyDescent="0.25">
      <c r="A95" s="56" t="s">
        <v>211</v>
      </c>
      <c r="B95" s="57" t="s">
        <v>212</v>
      </c>
      <c r="C95" s="75"/>
      <c r="D95" s="75"/>
      <c r="E95" s="74" t="e">
        <f t="shared" si="1"/>
        <v>#DIV/0!</v>
      </c>
    </row>
    <row r="96" spans="1:5" ht="34.5" x14ac:dyDescent="0.25">
      <c r="A96" s="56" t="s">
        <v>213</v>
      </c>
      <c r="B96" s="57" t="s">
        <v>214</v>
      </c>
      <c r="C96" s="75">
        <v>5188500</v>
      </c>
      <c r="D96" s="75">
        <v>5188500</v>
      </c>
      <c r="E96" s="74">
        <f t="shared" si="1"/>
        <v>100</v>
      </c>
    </row>
    <row r="97" spans="1:5" ht="23.25" x14ac:dyDescent="0.25">
      <c r="A97" s="56" t="s">
        <v>215</v>
      </c>
      <c r="B97" s="57" t="s">
        <v>216</v>
      </c>
      <c r="C97" s="75">
        <v>909615.16</v>
      </c>
      <c r="D97" s="75">
        <v>909615.16</v>
      </c>
      <c r="E97" s="74">
        <f t="shared" si="1"/>
        <v>100</v>
      </c>
    </row>
    <row r="98" spans="1:5" x14ac:dyDescent="0.25">
      <c r="A98" s="56" t="s">
        <v>82</v>
      </c>
      <c r="B98" s="59" t="s">
        <v>324</v>
      </c>
      <c r="C98" s="75">
        <v>581467.35</v>
      </c>
      <c r="D98" s="75">
        <v>581467.35</v>
      </c>
      <c r="E98" s="74">
        <f t="shared" si="1"/>
        <v>100</v>
      </c>
    </row>
    <row r="99" spans="1:5" x14ac:dyDescent="0.25">
      <c r="A99" s="56" t="s">
        <v>217</v>
      </c>
      <c r="B99" s="57" t="s">
        <v>218</v>
      </c>
      <c r="C99" s="75">
        <v>76944.83</v>
      </c>
      <c r="D99" s="75">
        <v>76944.83</v>
      </c>
      <c r="E99" s="74">
        <f t="shared" si="1"/>
        <v>100</v>
      </c>
    </row>
    <row r="100" spans="1:5" ht="23.25" hidden="1" x14ac:dyDescent="0.25">
      <c r="A100" s="56" t="s">
        <v>309</v>
      </c>
      <c r="B100" s="57" t="s">
        <v>310</v>
      </c>
      <c r="C100" s="75"/>
      <c r="D100" s="75"/>
      <c r="E100" s="74" t="e">
        <f t="shared" si="1"/>
        <v>#DIV/0!</v>
      </c>
    </row>
    <row r="101" spans="1:5" x14ac:dyDescent="0.25">
      <c r="A101" s="56" t="s">
        <v>219</v>
      </c>
      <c r="B101" s="57" t="s">
        <v>220</v>
      </c>
      <c r="C101" s="75">
        <v>174563330.96000001</v>
      </c>
      <c r="D101" s="75">
        <v>169071491.90000001</v>
      </c>
      <c r="E101" s="74">
        <f t="shared" si="1"/>
        <v>96.853956080124064</v>
      </c>
    </row>
    <row r="102" spans="1:5" x14ac:dyDescent="0.25">
      <c r="A102" s="54" t="s">
        <v>221</v>
      </c>
      <c r="B102" s="55" t="s">
        <v>222</v>
      </c>
      <c r="C102" s="73">
        <f>SUM(C103:C107)</f>
        <v>257686052.03999999</v>
      </c>
      <c r="D102" s="73">
        <f>SUM(D103:D107)</f>
        <v>256363267.17000002</v>
      </c>
      <c r="E102" s="74">
        <f t="shared" si="1"/>
        <v>99.486668036733846</v>
      </c>
    </row>
    <row r="103" spans="1:5" ht="23.25" x14ac:dyDescent="0.25">
      <c r="A103" s="56" t="s">
        <v>223</v>
      </c>
      <c r="B103" s="57" t="s">
        <v>224</v>
      </c>
      <c r="C103" s="75">
        <v>14578563.039999999</v>
      </c>
      <c r="D103" s="75">
        <v>13550399.17</v>
      </c>
      <c r="E103" s="74">
        <f t="shared" si="1"/>
        <v>92.947426524967042</v>
      </c>
    </row>
    <row r="104" spans="1:5" ht="34.5" x14ac:dyDescent="0.25">
      <c r="A104" s="56" t="s">
        <v>225</v>
      </c>
      <c r="B104" s="57" t="s">
        <v>226</v>
      </c>
      <c r="C104" s="75">
        <v>1569200</v>
      </c>
      <c r="D104" s="75">
        <v>1569200</v>
      </c>
      <c r="E104" s="74">
        <f t="shared" si="1"/>
        <v>100</v>
      </c>
    </row>
    <row r="105" spans="1:5" ht="34.5" x14ac:dyDescent="0.25">
      <c r="A105" s="56" t="s">
        <v>227</v>
      </c>
      <c r="B105" s="57" t="s">
        <v>108</v>
      </c>
      <c r="C105" s="75">
        <v>5216505</v>
      </c>
      <c r="D105" s="75">
        <v>4925005</v>
      </c>
      <c r="E105" s="74">
        <f t="shared" si="1"/>
        <v>94.411967399628679</v>
      </c>
    </row>
    <row r="106" spans="1:5" ht="34.5" x14ac:dyDescent="0.25">
      <c r="A106" s="56" t="s">
        <v>228</v>
      </c>
      <c r="B106" s="57" t="s">
        <v>229</v>
      </c>
      <c r="C106" s="75">
        <v>6284</v>
      </c>
      <c r="D106" s="75">
        <v>3163</v>
      </c>
      <c r="E106" s="74">
        <f t="shared" si="1"/>
        <v>50.334182049649897</v>
      </c>
    </row>
    <row r="107" spans="1:5" x14ac:dyDescent="0.25">
      <c r="A107" s="56" t="s">
        <v>230</v>
      </c>
      <c r="B107" s="57" t="s">
        <v>231</v>
      </c>
      <c r="C107" s="75">
        <v>236315500</v>
      </c>
      <c r="D107" s="75">
        <v>236315500</v>
      </c>
      <c r="E107" s="74">
        <f t="shared" si="1"/>
        <v>100</v>
      </c>
    </row>
    <row r="108" spans="1:5" x14ac:dyDescent="0.25">
      <c r="A108" s="54" t="s">
        <v>232</v>
      </c>
      <c r="B108" s="55" t="s">
        <v>233</v>
      </c>
      <c r="C108" s="73">
        <f>SUM(C109:C113)</f>
        <v>152599786.09999999</v>
      </c>
      <c r="D108" s="73">
        <f>SUM(D109:D113)</f>
        <v>89424906.180000007</v>
      </c>
      <c r="E108" s="74">
        <f t="shared" si="1"/>
        <v>58.600938091354251</v>
      </c>
    </row>
    <row r="109" spans="1:5" ht="34.5" x14ac:dyDescent="0.25">
      <c r="A109" s="56" t="s">
        <v>234</v>
      </c>
      <c r="B109" s="57" t="s">
        <v>235</v>
      </c>
      <c r="C109" s="75">
        <v>39369</v>
      </c>
      <c r="D109" s="75">
        <v>34369</v>
      </c>
      <c r="E109" s="74">
        <f t="shared" si="1"/>
        <v>87.299652010465095</v>
      </c>
    </row>
    <row r="110" spans="1:5" s="49" customFormat="1" ht="79.5" x14ac:dyDescent="0.25">
      <c r="A110" s="56" t="s">
        <v>368</v>
      </c>
      <c r="B110" s="57" t="s">
        <v>371</v>
      </c>
      <c r="C110" s="75">
        <v>328300</v>
      </c>
      <c r="D110" s="75">
        <v>328300</v>
      </c>
      <c r="E110" s="74">
        <f t="shared" si="1"/>
        <v>100</v>
      </c>
    </row>
    <row r="111" spans="1:5" ht="34.5" x14ac:dyDescent="0.25">
      <c r="A111" s="56" t="s">
        <v>353</v>
      </c>
      <c r="B111" s="57" t="s">
        <v>372</v>
      </c>
      <c r="C111" s="75">
        <v>2885064</v>
      </c>
      <c r="D111" s="75">
        <v>2885064</v>
      </c>
      <c r="E111" s="74">
        <f t="shared" si="1"/>
        <v>100</v>
      </c>
    </row>
    <row r="112" spans="1:5" ht="57" x14ac:dyDescent="0.25">
      <c r="A112" s="56" t="s">
        <v>311</v>
      </c>
      <c r="B112" s="57" t="s">
        <v>236</v>
      </c>
      <c r="C112" s="75">
        <v>22665800</v>
      </c>
      <c r="D112" s="75">
        <v>22665800</v>
      </c>
      <c r="E112" s="74">
        <f t="shared" si="1"/>
        <v>100</v>
      </c>
    </row>
    <row r="113" spans="1:5" x14ac:dyDescent="0.25">
      <c r="A113" s="56" t="s">
        <v>312</v>
      </c>
      <c r="B113" s="57" t="s">
        <v>313</v>
      </c>
      <c r="C113" s="75">
        <v>126681253.09999999</v>
      </c>
      <c r="D113" s="75">
        <v>63511373.18</v>
      </c>
      <c r="E113" s="74">
        <f t="shared" si="1"/>
        <v>50.134784449807434</v>
      </c>
    </row>
    <row r="114" spans="1:5" x14ac:dyDescent="0.25">
      <c r="A114" s="54" t="s">
        <v>316</v>
      </c>
      <c r="B114" s="55" t="s">
        <v>317</v>
      </c>
      <c r="C114" s="73">
        <f>C115</f>
        <v>4500</v>
      </c>
      <c r="D114" s="73">
        <f>D115</f>
        <v>4500</v>
      </c>
      <c r="E114" s="74">
        <f t="shared" si="1"/>
        <v>100</v>
      </c>
    </row>
    <row r="115" spans="1:5" x14ac:dyDescent="0.25">
      <c r="A115" s="56" t="s">
        <v>347</v>
      </c>
      <c r="B115" s="57" t="s">
        <v>348</v>
      </c>
      <c r="C115" s="75">
        <v>4500</v>
      </c>
      <c r="D115" s="75">
        <v>4500</v>
      </c>
      <c r="E115" s="74">
        <f t="shared" si="1"/>
        <v>100</v>
      </c>
    </row>
    <row r="116" spans="1:5" ht="45.75" hidden="1" x14ac:dyDescent="0.25">
      <c r="A116" s="54" t="s">
        <v>354</v>
      </c>
      <c r="B116" s="55" t="s">
        <v>355</v>
      </c>
      <c r="C116" s="73">
        <f>C117</f>
        <v>0</v>
      </c>
      <c r="D116" s="73">
        <f>D117</f>
        <v>0</v>
      </c>
      <c r="E116" s="74" t="e">
        <f t="shared" si="1"/>
        <v>#DIV/0!</v>
      </c>
    </row>
    <row r="117" spans="1:5" ht="57" hidden="1" x14ac:dyDescent="0.25">
      <c r="A117" s="56" t="s">
        <v>356</v>
      </c>
      <c r="B117" s="57" t="s">
        <v>357</v>
      </c>
      <c r="C117" s="75">
        <v>0</v>
      </c>
      <c r="D117" s="75"/>
      <c r="E117" s="74" t="e">
        <f t="shared" si="1"/>
        <v>#DIV/0!</v>
      </c>
    </row>
    <row r="118" spans="1:5" ht="34.5" x14ac:dyDescent="0.25">
      <c r="A118" s="54" t="s">
        <v>99</v>
      </c>
      <c r="B118" s="55" t="s">
        <v>100</v>
      </c>
      <c r="C118" s="73">
        <f>C119</f>
        <v>0</v>
      </c>
      <c r="D118" s="73">
        <f>D119</f>
        <v>11793.3</v>
      </c>
      <c r="E118" s="74" t="s">
        <v>98</v>
      </c>
    </row>
    <row r="119" spans="1:5" ht="23.25" x14ac:dyDescent="0.25">
      <c r="A119" s="56" t="s">
        <v>328</v>
      </c>
      <c r="B119" s="57" t="s">
        <v>329</v>
      </c>
      <c r="C119" s="75">
        <f>C120</f>
        <v>0</v>
      </c>
      <c r="D119" s="75">
        <f>D120</f>
        <v>11793.3</v>
      </c>
      <c r="E119" s="74" t="s">
        <v>98</v>
      </c>
    </row>
    <row r="120" spans="1:5" ht="23.25" x14ac:dyDescent="0.25">
      <c r="A120" s="56" t="s">
        <v>322</v>
      </c>
      <c r="B120" s="57" t="s">
        <v>323</v>
      </c>
      <c r="C120" s="75">
        <v>0</v>
      </c>
      <c r="D120" s="75">
        <v>11793.3</v>
      </c>
      <c r="E120" s="74" t="s">
        <v>98</v>
      </c>
    </row>
    <row r="121" spans="1:5" ht="23.25" x14ac:dyDescent="0.25">
      <c r="A121" s="54" t="s">
        <v>110</v>
      </c>
      <c r="B121" s="55" t="s">
        <v>112</v>
      </c>
      <c r="C121" s="73">
        <f>C122</f>
        <v>-33648900.170000002</v>
      </c>
      <c r="D121" s="73">
        <f>D122</f>
        <v>-33648900.170000002</v>
      </c>
      <c r="E121" s="74">
        <f t="shared" si="1"/>
        <v>100</v>
      </c>
    </row>
    <row r="122" spans="1:5" ht="23.25" x14ac:dyDescent="0.25">
      <c r="A122" s="56" t="s">
        <v>111</v>
      </c>
      <c r="B122" s="57" t="s">
        <v>113</v>
      </c>
      <c r="C122" s="75">
        <v>-33648900.170000002</v>
      </c>
      <c r="D122" s="75">
        <v>-33648900.170000002</v>
      </c>
      <c r="E122" s="74">
        <f t="shared" si="1"/>
        <v>100</v>
      </c>
    </row>
  </sheetData>
  <mergeCells count="2">
    <mergeCell ref="A1:B1"/>
    <mergeCell ref="A2:E2"/>
  </mergeCells>
  <pageMargins left="0.7" right="0.7" top="0.75" bottom="0.75" header="0.3" footer="0.3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Исп. конс. бюдж МР Тр-Печ</vt:lpstr>
      <vt:lpstr>исп. дох бюдж. МР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</dc:creator>
  <cp:lastModifiedBy>Adm</cp:lastModifiedBy>
  <cp:lastPrinted>2023-04-12T07:35:56Z</cp:lastPrinted>
  <dcterms:created xsi:type="dcterms:W3CDTF">2020-04-15T11:32:23Z</dcterms:created>
  <dcterms:modified xsi:type="dcterms:W3CDTF">2025-01-21T11:54:03Z</dcterms:modified>
</cp:coreProperties>
</file>